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<sst xmlns="http://schemas.openxmlformats.org/spreadsheetml/2006/main" count="391" uniqueCount="78">
  <si>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</si>
  <si>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</si>
  <si>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</si>
  <si>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</si>
  <si>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</si>
  <si>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</si>
  <si>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</si>
  <si>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</si>
  <si>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</si>
  <si>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</si>
  <si>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</si>
  <si>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</si>
  <si>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</si>
  <si>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</si>
  <si>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</si>
  <si>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</si>
  <si>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</si>
  <si>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</si>
  <si>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</si>
  <si>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</si>
  <si>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</si>
  <si>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12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</si>
  <si>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</si>
  <si>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</si>
  <si>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4.Проведение технической инвентаризации</t>
  </si>
  <si>
    <t>4</t>
  </si>
  <si>
    <t>3</t>
  </si>
  <si>
    <t>10</t>
  </si>
  <si>
    <t>17</t>
  </si>
  <si>
    <t>16</t>
  </si>
  <si>
    <t>55</t>
  </si>
  <si>
    <t>6</t>
  </si>
  <si>
    <t>1</t>
  </si>
  <si>
    <t>18</t>
  </si>
  <si>
    <t>51</t>
  </si>
  <si>
    <t>30</t>
  </si>
  <si>
    <t>57</t>
  </si>
  <si>
    <t>59</t>
  </si>
  <si>
    <t>41</t>
  </si>
  <si>
    <t>33</t>
  </si>
  <si>
    <t>36</t>
  </si>
  <si>
    <t>45</t>
  </si>
  <si>
    <t>29</t>
  </si>
  <si>
    <t>28</t>
  </si>
  <si>
    <t>43</t>
  </si>
  <si>
    <t>46</t>
  </si>
  <si>
    <t>32</t>
  </si>
  <si>
    <t>0</t>
  </si>
  <si>
    <t>Лот №2 Исакогорский и Цигломенский территориальный округ</t>
  </si>
  <si>
    <t>ул. Севстрой</t>
  </si>
  <si>
    <t>46,к.1</t>
  </si>
  <si>
    <t>49</t>
  </si>
  <si>
    <t>50</t>
  </si>
  <si>
    <t>52</t>
  </si>
  <si>
    <t>53</t>
  </si>
  <si>
    <t>54</t>
  </si>
  <si>
    <t>56</t>
  </si>
  <si>
    <t>58</t>
  </si>
  <si>
    <t>22</t>
  </si>
  <si>
    <t>34</t>
  </si>
  <si>
    <t>42</t>
  </si>
  <si>
    <t>44</t>
  </si>
  <si>
    <t>1,к.1</t>
  </si>
  <si>
    <t>7 к.1</t>
  </si>
  <si>
    <t>34 к.1</t>
  </si>
  <si>
    <t>34 к.2</t>
  </si>
  <si>
    <t>34 к.3</t>
  </si>
  <si>
    <t>34 к.4</t>
  </si>
  <si>
    <t>1, к.2</t>
  </si>
  <si>
    <t>25</t>
  </si>
  <si>
    <t>в течении первого года действия управления</t>
  </si>
  <si>
    <t>2</t>
  </si>
  <si>
    <t>5</t>
  </si>
  <si>
    <t>7</t>
  </si>
  <si>
    <t>8</t>
  </si>
  <si>
    <t>9</t>
  </si>
  <si>
    <t>11</t>
  </si>
  <si>
    <t>13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</si>
</sst>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1" fontId="0" fillId="33" borderId="0" xfId="0" applyNumberFormat="1" applyFont="1" applyFill="1" applyAlignment="1">
      <alignment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9" fontId="4" fillId="33" borderId="13" xfId="52" applyNumberFormat="1" applyFont="1" applyFill="1" applyBorder="1" applyAlignment="1">
      <alignment horizontal="center" vertical="center" wrapText="1"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172" fontId="1" fillId="33" borderId="0" xfId="0" applyNumberFormat="1" applyFont="1" applyFill="1" applyAlignment="1">
      <alignment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zoomScale="82" zoomScaleNormal="82" zoomScaleSheetLayoutView="100" zoomScalePageLayoutView="34" workbookViewId="0" topLeftCell="A7">
      <selection activeCell="I41" sqref="I41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41" width="14.75390625" style="1" customWidth="1"/>
    <col min="42" max="42" width="15.00390625" style="1" customWidth="1"/>
    <col min="43" max="16384" width="9.125" style="1" customWidth="1"/>
  </cols>
  <sheetData>
    <row r="1" spans="2:6" s="5" customFormat="1" ht="27" customHeight="1">
      <c r="B1" s="6"/>
      <c r="C1" s="54" t="s">
        <v>22</v>
      </c>
      <c r="D1" s="54"/>
      <c r="E1" s="54"/>
      <c r="F1" s="54"/>
    </row>
    <row r="2" spans="2:6" s="5" customFormat="1" ht="41.25" customHeight="1">
      <c r="B2" s="7"/>
      <c r="C2" s="54" t="s">
        <v>23</v>
      </c>
      <c r="D2" s="54"/>
      <c r="E2" s="54"/>
      <c r="F2" s="54"/>
    </row>
    <row r="3" spans="1:2" s="8" customFormat="1" ht="63" customHeight="1">
      <c r="A3" s="55" t="s">
        <v>20</v>
      </c>
      <c r="B3" s="55"/>
    </row>
    <row r="4" spans="1:2" s="5" customFormat="1" ht="18.75" customHeight="1">
      <c r="A4" s="58" t="s">
        <v>48</v>
      </c>
      <c r="B4" s="58"/>
    </row>
    <row r="5" spans="1:41" s="9" customFormat="1" ht="26.25" customHeight="1">
      <c r="A5" s="56" t="s">
        <v>7</v>
      </c>
      <c r="B5" s="57" t="s">
        <v>8</v>
      </c>
      <c r="C5" s="31" t="s">
        <v>49</v>
      </c>
      <c r="D5" s="31" t="s">
        <v>49</v>
      </c>
      <c r="E5" s="31" t="s">
        <v>49</v>
      </c>
      <c r="F5" s="31" t="s">
        <v>49</v>
      </c>
      <c r="G5" s="31" t="s">
        <v>49</v>
      </c>
      <c r="H5" s="31" t="s">
        <v>49</v>
      </c>
      <c r="I5" s="31" t="s">
        <v>49</v>
      </c>
      <c r="J5" s="31" t="s">
        <v>49</v>
      </c>
      <c r="K5" s="31" t="s">
        <v>49</v>
      </c>
      <c r="L5" s="31" t="s">
        <v>49</v>
      </c>
      <c r="M5" s="31" t="s">
        <v>49</v>
      </c>
      <c r="N5" s="31" t="s">
        <v>49</v>
      </c>
      <c r="O5" s="31" t="s">
        <v>49</v>
      </c>
      <c r="P5" s="31" t="s">
        <v>49</v>
      </c>
      <c r="Q5" s="31" t="s">
        <v>49</v>
      </c>
      <c r="R5" s="31" t="s">
        <v>49</v>
      </c>
      <c r="S5" s="31" t="s">
        <v>49</v>
      </c>
      <c r="T5" s="31" t="s">
        <v>49</v>
      </c>
      <c r="U5" s="31" t="s">
        <v>49</v>
      </c>
      <c r="V5" s="31" t="s">
        <v>49</v>
      </c>
      <c r="W5" s="31" t="s">
        <v>49</v>
      </c>
      <c r="X5" s="31" t="s">
        <v>49</v>
      </c>
      <c r="Y5" s="31" t="s">
        <v>49</v>
      </c>
      <c r="Z5" s="31" t="s">
        <v>49</v>
      </c>
      <c r="AA5" s="31" t="s">
        <v>49</v>
      </c>
      <c r="AB5" s="31" t="s">
        <v>49</v>
      </c>
      <c r="AC5" s="31" t="s">
        <v>49</v>
      </c>
      <c r="AD5" s="31" t="s">
        <v>49</v>
      </c>
      <c r="AE5" s="31" t="s">
        <v>49</v>
      </c>
      <c r="AF5" s="31" t="s">
        <v>49</v>
      </c>
      <c r="AG5" s="31" t="s">
        <v>49</v>
      </c>
      <c r="AH5" s="31" t="s">
        <v>49</v>
      </c>
      <c r="AI5" s="31" t="s">
        <v>49</v>
      </c>
      <c r="AJ5" s="31" t="s">
        <v>49</v>
      </c>
      <c r="AK5" s="31" t="s">
        <v>49</v>
      </c>
      <c r="AL5" s="31" t="s">
        <v>49</v>
      </c>
      <c r="AM5" s="31" t="s">
        <v>49</v>
      </c>
      <c r="AN5" s="31" t="s">
        <v>49</v>
      </c>
      <c r="AO5" s="31" t="s">
        <v>49</v>
      </c>
    </row>
    <row r="6" spans="1:41" s="9" customFormat="1" ht="14.25" customHeight="1">
      <c r="A6" s="56"/>
      <c r="B6" s="57"/>
      <c r="C6" s="37" t="s">
        <v>43</v>
      </c>
      <c r="D6" s="37" t="s">
        <v>46</v>
      </c>
      <c r="E6" s="37" t="s">
        <v>38</v>
      </c>
      <c r="F6" s="37" t="s">
        <v>44</v>
      </c>
      <c r="G6" s="37" t="s">
        <v>45</v>
      </c>
      <c r="H6" s="37" t="s">
        <v>50</v>
      </c>
      <c r="I6" s="37" t="s">
        <v>51</v>
      </c>
      <c r="J6" s="37" t="s">
        <v>52</v>
      </c>
      <c r="K6" s="37" t="s">
        <v>53</v>
      </c>
      <c r="L6" s="37" t="s">
        <v>54</v>
      </c>
      <c r="M6" s="37" t="s">
        <v>55</v>
      </c>
      <c r="N6" s="37" t="s">
        <v>30</v>
      </c>
      <c r="O6" s="37" t="s">
        <v>56</v>
      </c>
      <c r="P6" s="37" t="s">
        <v>36</v>
      </c>
      <c r="Q6" s="37" t="s">
        <v>37</v>
      </c>
      <c r="R6" s="37" t="s">
        <v>57</v>
      </c>
      <c r="S6" s="37" t="s">
        <v>41</v>
      </c>
      <c r="T6" s="31" t="s">
        <v>31</v>
      </c>
      <c r="U6" s="31" t="s">
        <v>34</v>
      </c>
      <c r="V6" s="31" t="s">
        <v>58</v>
      </c>
      <c r="W6" s="39" t="s">
        <v>42</v>
      </c>
      <c r="X6" s="39" t="s">
        <v>39</v>
      </c>
      <c r="Y6" s="39" t="s">
        <v>59</v>
      </c>
      <c r="Z6" s="39" t="s">
        <v>60</v>
      </c>
      <c r="AA6" s="39" t="s">
        <v>61</v>
      </c>
      <c r="AB6" s="39" t="s">
        <v>32</v>
      </c>
      <c r="AC6" s="39" t="s">
        <v>62</v>
      </c>
      <c r="AD6" s="39" t="s">
        <v>26</v>
      </c>
      <c r="AE6" s="39" t="s">
        <v>63</v>
      </c>
      <c r="AF6" s="39" t="s">
        <v>29</v>
      </c>
      <c r="AG6" s="39" t="s">
        <v>28</v>
      </c>
      <c r="AH6" s="39" t="s">
        <v>35</v>
      </c>
      <c r="AI6" s="39" t="s">
        <v>64</v>
      </c>
      <c r="AJ6" s="39" t="s">
        <v>65</v>
      </c>
      <c r="AK6" s="39" t="s">
        <v>66</v>
      </c>
      <c r="AL6" s="39" t="s">
        <v>67</v>
      </c>
      <c r="AM6" s="39" t="s">
        <v>68</v>
      </c>
      <c r="AN6" s="39" t="s">
        <v>25</v>
      </c>
      <c r="AO6" s="31" t="s">
        <v>21</v>
      </c>
    </row>
    <row r="7" spans="1:41" s="5" customFormat="1" ht="18.75" customHeight="1">
      <c r="A7" s="10"/>
      <c r="B7" s="10" t="s">
        <v>9</v>
      </c>
      <c r="C7" s="38">
        <v>524.1</v>
      </c>
      <c r="D7" s="38">
        <v>324.2</v>
      </c>
      <c r="E7" s="38">
        <v>520.2</v>
      </c>
      <c r="F7" s="38">
        <v>335.5</v>
      </c>
      <c r="G7" s="38">
        <v>516</v>
      </c>
      <c r="H7" s="38">
        <v>512.2</v>
      </c>
      <c r="I7" s="38">
        <v>524.8</v>
      </c>
      <c r="J7" s="38">
        <v>510.8</v>
      </c>
      <c r="K7" s="38">
        <v>510.2</v>
      </c>
      <c r="L7" s="38">
        <v>512.2</v>
      </c>
      <c r="M7" s="38">
        <v>518</v>
      </c>
      <c r="N7" s="38">
        <v>514.1</v>
      </c>
      <c r="O7" s="38">
        <v>525.2</v>
      </c>
      <c r="P7" s="38">
        <v>528.5</v>
      </c>
      <c r="Q7" s="38">
        <v>512.3</v>
      </c>
      <c r="R7" s="38">
        <v>516.7</v>
      </c>
      <c r="S7" s="38">
        <v>516.7</v>
      </c>
      <c r="T7" s="36">
        <v>719</v>
      </c>
      <c r="U7" s="36">
        <v>512.5</v>
      </c>
      <c r="V7" s="36">
        <v>90.2</v>
      </c>
      <c r="W7" s="36">
        <v>498.9</v>
      </c>
      <c r="X7" s="36">
        <v>722.6</v>
      </c>
      <c r="Y7" s="36">
        <v>350</v>
      </c>
      <c r="Z7" s="36">
        <v>521.8</v>
      </c>
      <c r="AA7" s="36">
        <v>527.7</v>
      </c>
      <c r="AB7" s="32">
        <v>247.3</v>
      </c>
      <c r="AC7" s="32">
        <v>514.3</v>
      </c>
      <c r="AD7" s="32">
        <v>246.1</v>
      </c>
      <c r="AE7" s="32">
        <v>498.8</v>
      </c>
      <c r="AF7" s="32">
        <v>643.5</v>
      </c>
      <c r="AG7" s="32">
        <v>317.7</v>
      </c>
      <c r="AH7" s="32">
        <v>520.4</v>
      </c>
      <c r="AI7" s="32">
        <v>840.4</v>
      </c>
      <c r="AJ7" s="32">
        <v>541.3</v>
      </c>
      <c r="AK7" s="32">
        <v>677.8</v>
      </c>
      <c r="AL7" s="32">
        <v>838.4</v>
      </c>
      <c r="AM7" s="32">
        <v>154.6</v>
      </c>
      <c r="AN7" s="32">
        <v>231.2</v>
      </c>
      <c r="AO7" s="40">
        <v>672.3</v>
      </c>
    </row>
    <row r="8" spans="1:41" s="5" customFormat="1" ht="18.75" customHeight="1" thickBot="1">
      <c r="A8" s="10"/>
      <c r="B8" s="10" t="s">
        <v>10</v>
      </c>
      <c r="C8" s="38">
        <v>524.1</v>
      </c>
      <c r="D8" s="38">
        <v>324.2</v>
      </c>
      <c r="E8" s="38">
        <v>520.2</v>
      </c>
      <c r="F8" s="38">
        <v>335.5</v>
      </c>
      <c r="G8" s="38">
        <v>516</v>
      </c>
      <c r="H8" s="38">
        <v>512.2</v>
      </c>
      <c r="I8" s="38">
        <v>524.8</v>
      </c>
      <c r="J8" s="38">
        <v>510.8</v>
      </c>
      <c r="K8" s="38">
        <v>510.2</v>
      </c>
      <c r="L8" s="38">
        <v>512.2</v>
      </c>
      <c r="M8" s="38">
        <v>518</v>
      </c>
      <c r="N8" s="38">
        <v>514.1</v>
      </c>
      <c r="O8" s="38">
        <v>525.2</v>
      </c>
      <c r="P8" s="38">
        <v>528.5</v>
      </c>
      <c r="Q8" s="38">
        <v>512.3</v>
      </c>
      <c r="R8" s="38">
        <v>516.7</v>
      </c>
      <c r="S8" s="38">
        <v>516.7</v>
      </c>
      <c r="T8" s="36">
        <v>719</v>
      </c>
      <c r="U8" s="36">
        <v>512.5</v>
      </c>
      <c r="V8" s="36">
        <v>90.2</v>
      </c>
      <c r="W8" s="36">
        <v>498.9</v>
      </c>
      <c r="X8" s="36">
        <v>722.6</v>
      </c>
      <c r="Y8" s="36">
        <v>350</v>
      </c>
      <c r="Z8" s="36">
        <v>521.8</v>
      </c>
      <c r="AA8" s="36">
        <v>527.7</v>
      </c>
      <c r="AB8" s="32">
        <v>247.3</v>
      </c>
      <c r="AC8" s="32">
        <v>514.3</v>
      </c>
      <c r="AD8" s="32">
        <v>246.1</v>
      </c>
      <c r="AE8" s="32">
        <v>498.8</v>
      </c>
      <c r="AF8" s="32">
        <v>643.5</v>
      </c>
      <c r="AG8" s="32">
        <v>317.7</v>
      </c>
      <c r="AH8" s="32">
        <v>520.4</v>
      </c>
      <c r="AI8" s="32">
        <v>840.4</v>
      </c>
      <c r="AJ8" s="32">
        <v>541.3</v>
      </c>
      <c r="AK8" s="32">
        <v>677.8</v>
      </c>
      <c r="AL8" s="32">
        <v>838.4</v>
      </c>
      <c r="AM8" s="32">
        <v>154.6</v>
      </c>
      <c r="AN8" s="32">
        <v>231.2</v>
      </c>
      <c r="AO8" s="40">
        <v>672.3</v>
      </c>
    </row>
    <row r="9" spans="1:41" s="5" customFormat="1" ht="18.75" customHeight="1" thickTop="1">
      <c r="A9" s="46" t="s">
        <v>6</v>
      </c>
      <c r="B9" s="18" t="s">
        <v>3</v>
      </c>
      <c r="C9" s="11">
        <f>C8*45%/100</f>
        <v>2.3584500000000004</v>
      </c>
      <c r="D9" s="11">
        <f aca="true" t="shared" si="0" ref="D9:AO9">D8*45%/100</f>
        <v>1.4588999999999999</v>
      </c>
      <c r="E9" s="11">
        <f t="shared" si="0"/>
        <v>2.3409000000000004</v>
      </c>
      <c r="F9" s="11">
        <f t="shared" si="0"/>
        <v>1.50975</v>
      </c>
      <c r="G9" s="11">
        <f t="shared" si="0"/>
        <v>2.322</v>
      </c>
      <c r="H9" s="11">
        <f t="shared" si="0"/>
        <v>2.3049000000000004</v>
      </c>
      <c r="I9" s="11">
        <f t="shared" si="0"/>
        <v>2.3616</v>
      </c>
      <c r="J9" s="11">
        <f t="shared" si="0"/>
        <v>2.2986</v>
      </c>
      <c r="K9" s="11">
        <f t="shared" si="0"/>
        <v>2.2959</v>
      </c>
      <c r="L9" s="11">
        <f t="shared" si="0"/>
        <v>2.3049000000000004</v>
      </c>
      <c r="M9" s="11">
        <f t="shared" si="0"/>
        <v>2.331</v>
      </c>
      <c r="N9" s="11">
        <f t="shared" si="0"/>
        <v>2.3134500000000005</v>
      </c>
      <c r="O9" s="11">
        <f t="shared" si="0"/>
        <v>2.3634000000000004</v>
      </c>
      <c r="P9" s="11">
        <f t="shared" si="0"/>
        <v>2.37825</v>
      </c>
      <c r="Q9" s="11">
        <f t="shared" si="0"/>
        <v>2.30535</v>
      </c>
      <c r="R9" s="11">
        <f t="shared" si="0"/>
        <v>2.3251500000000003</v>
      </c>
      <c r="S9" s="11">
        <f t="shared" si="0"/>
        <v>2.3251500000000003</v>
      </c>
      <c r="T9" s="11">
        <f t="shared" si="0"/>
        <v>3.2355</v>
      </c>
      <c r="U9" s="11">
        <f t="shared" si="0"/>
        <v>2.30625</v>
      </c>
      <c r="V9" s="11">
        <f t="shared" si="0"/>
        <v>0.40590000000000004</v>
      </c>
      <c r="W9" s="11">
        <f t="shared" si="0"/>
        <v>2.24505</v>
      </c>
      <c r="X9" s="11">
        <f t="shared" si="0"/>
        <v>3.2517</v>
      </c>
      <c r="Y9" s="11">
        <f t="shared" si="0"/>
        <v>1.575</v>
      </c>
      <c r="Z9" s="11">
        <f t="shared" si="0"/>
        <v>2.3480999999999996</v>
      </c>
      <c r="AA9" s="11">
        <f t="shared" si="0"/>
        <v>2.3746500000000004</v>
      </c>
      <c r="AB9" s="11">
        <f t="shared" si="0"/>
        <v>1.1128500000000001</v>
      </c>
      <c r="AC9" s="11">
        <f t="shared" si="0"/>
        <v>2.3143499999999997</v>
      </c>
      <c r="AD9" s="11">
        <f t="shared" si="0"/>
        <v>1.10745</v>
      </c>
      <c r="AE9" s="11">
        <f t="shared" si="0"/>
        <v>2.2446</v>
      </c>
      <c r="AF9" s="11">
        <f t="shared" si="0"/>
        <v>2.89575</v>
      </c>
      <c r="AG9" s="11">
        <f t="shared" si="0"/>
        <v>1.42965</v>
      </c>
      <c r="AH9" s="11">
        <f t="shared" si="0"/>
        <v>2.3418</v>
      </c>
      <c r="AI9" s="11">
        <f t="shared" si="0"/>
        <v>3.7818</v>
      </c>
      <c r="AJ9" s="11">
        <f t="shared" si="0"/>
        <v>2.43585</v>
      </c>
      <c r="AK9" s="11">
        <f t="shared" si="0"/>
        <v>3.0501</v>
      </c>
      <c r="AL9" s="11">
        <f t="shared" si="0"/>
        <v>3.7727999999999997</v>
      </c>
      <c r="AM9" s="11">
        <f t="shared" si="0"/>
        <v>0.6957</v>
      </c>
      <c r="AN9" s="11">
        <f t="shared" si="0"/>
        <v>1.0404</v>
      </c>
      <c r="AO9" s="11">
        <f t="shared" si="0"/>
        <v>3.0253499999999995</v>
      </c>
    </row>
    <row r="10" spans="1:41" s="8" customFormat="1" ht="18.75" customHeight="1">
      <c r="A10" s="47"/>
      <c r="B10" s="19" t="s">
        <v>13</v>
      </c>
      <c r="C10" s="12">
        <f>1007.68*C9</f>
        <v>2376.5628960000004</v>
      </c>
      <c r="D10" s="12">
        <f aca="true" t="shared" si="1" ref="D10:AO10">1007.68*D9</f>
        <v>1470.1043519999998</v>
      </c>
      <c r="E10" s="12">
        <f t="shared" si="1"/>
        <v>2358.8781120000003</v>
      </c>
      <c r="F10" s="12">
        <f t="shared" si="1"/>
        <v>1521.3448799999999</v>
      </c>
      <c r="G10" s="12">
        <f t="shared" si="1"/>
        <v>2339.8329599999997</v>
      </c>
      <c r="H10" s="12">
        <f t="shared" si="1"/>
        <v>2322.6016320000003</v>
      </c>
      <c r="I10" s="12">
        <f t="shared" si="1"/>
        <v>2379.737088</v>
      </c>
      <c r="J10" s="12">
        <f t="shared" si="1"/>
        <v>2316.253248</v>
      </c>
      <c r="K10" s="12">
        <f t="shared" si="1"/>
        <v>2313.5325119999998</v>
      </c>
      <c r="L10" s="12">
        <f t="shared" si="1"/>
        <v>2322.6016320000003</v>
      </c>
      <c r="M10" s="12">
        <f t="shared" si="1"/>
        <v>2348.90208</v>
      </c>
      <c r="N10" s="12">
        <f t="shared" si="1"/>
        <v>2331.2172960000003</v>
      </c>
      <c r="O10" s="12">
        <f t="shared" si="1"/>
        <v>2381.550912</v>
      </c>
      <c r="P10" s="12">
        <f t="shared" si="1"/>
        <v>2396.51496</v>
      </c>
      <c r="Q10" s="12">
        <f t="shared" si="1"/>
        <v>2323.0550879999996</v>
      </c>
      <c r="R10" s="12">
        <f t="shared" si="1"/>
        <v>2343.007152</v>
      </c>
      <c r="S10" s="12">
        <f t="shared" si="1"/>
        <v>2343.007152</v>
      </c>
      <c r="T10" s="12">
        <f t="shared" si="1"/>
        <v>3260.3486399999997</v>
      </c>
      <c r="U10" s="12">
        <f t="shared" si="1"/>
        <v>2323.962</v>
      </c>
      <c r="V10" s="12">
        <f t="shared" si="1"/>
        <v>409.017312</v>
      </c>
      <c r="W10" s="12">
        <f t="shared" si="1"/>
        <v>2262.291984</v>
      </c>
      <c r="X10" s="12">
        <f t="shared" si="1"/>
        <v>3276.673056</v>
      </c>
      <c r="Y10" s="12">
        <f t="shared" si="1"/>
        <v>1587.0959999999998</v>
      </c>
      <c r="Z10" s="12">
        <f t="shared" si="1"/>
        <v>2366.1334079999997</v>
      </c>
      <c r="AA10" s="12">
        <f t="shared" si="1"/>
        <v>2392.8873120000003</v>
      </c>
      <c r="AB10" s="12">
        <f t="shared" si="1"/>
        <v>1121.396688</v>
      </c>
      <c r="AC10" s="12">
        <f t="shared" si="1"/>
        <v>2332.1242079999997</v>
      </c>
      <c r="AD10" s="12">
        <f t="shared" si="1"/>
        <v>1115.955216</v>
      </c>
      <c r="AE10" s="12">
        <f t="shared" si="1"/>
        <v>2261.838528</v>
      </c>
      <c r="AF10" s="12">
        <f t="shared" si="1"/>
        <v>2917.98936</v>
      </c>
      <c r="AG10" s="12">
        <f t="shared" si="1"/>
        <v>1440.629712</v>
      </c>
      <c r="AH10" s="12">
        <f t="shared" si="1"/>
        <v>2359.785024</v>
      </c>
      <c r="AI10" s="12">
        <f t="shared" si="1"/>
        <v>3810.844224</v>
      </c>
      <c r="AJ10" s="12">
        <f t="shared" si="1"/>
        <v>2454.557328</v>
      </c>
      <c r="AK10" s="12">
        <f t="shared" si="1"/>
        <v>3073.5247679999998</v>
      </c>
      <c r="AL10" s="12">
        <f t="shared" si="1"/>
        <v>3801.7751039999994</v>
      </c>
      <c r="AM10" s="12">
        <f t="shared" si="1"/>
        <v>701.042976</v>
      </c>
      <c r="AN10" s="12">
        <f t="shared" si="1"/>
        <v>1048.3902719999999</v>
      </c>
      <c r="AO10" s="12">
        <f t="shared" si="1"/>
        <v>3048.5846879999995</v>
      </c>
    </row>
    <row r="11" spans="1:41" s="5" customFormat="1" ht="18.75" customHeight="1">
      <c r="A11" s="47"/>
      <c r="B11" s="19" t="s">
        <v>2</v>
      </c>
      <c r="C11" s="3">
        <f>C10/C7/12</f>
        <v>0.37788000000000005</v>
      </c>
      <c r="D11" s="3">
        <f aca="true" t="shared" si="2" ref="D11:AO11">D10/D7/12</f>
        <v>0.37788</v>
      </c>
      <c r="E11" s="3">
        <f t="shared" si="2"/>
        <v>0.37788</v>
      </c>
      <c r="F11" s="3">
        <f t="shared" si="2"/>
        <v>0.37788</v>
      </c>
      <c r="G11" s="3">
        <f t="shared" si="2"/>
        <v>0.37787999999999994</v>
      </c>
      <c r="H11" s="3">
        <f t="shared" si="2"/>
        <v>0.37788</v>
      </c>
      <c r="I11" s="3">
        <f t="shared" si="2"/>
        <v>0.37788</v>
      </c>
      <c r="J11" s="3">
        <f t="shared" si="2"/>
        <v>0.37788</v>
      </c>
      <c r="K11" s="3">
        <f t="shared" si="2"/>
        <v>0.37788</v>
      </c>
      <c r="L11" s="3">
        <f t="shared" si="2"/>
        <v>0.37788</v>
      </c>
      <c r="M11" s="3">
        <f t="shared" si="2"/>
        <v>0.37788</v>
      </c>
      <c r="N11" s="3">
        <f t="shared" si="2"/>
        <v>0.37788</v>
      </c>
      <c r="O11" s="3">
        <f t="shared" si="2"/>
        <v>0.37788</v>
      </c>
      <c r="P11" s="3">
        <f t="shared" si="2"/>
        <v>0.37788</v>
      </c>
      <c r="Q11" s="3">
        <f t="shared" si="2"/>
        <v>0.37788</v>
      </c>
      <c r="R11" s="3">
        <f t="shared" si="2"/>
        <v>0.37788</v>
      </c>
      <c r="S11" s="3">
        <f t="shared" si="2"/>
        <v>0.37788</v>
      </c>
      <c r="T11" s="3">
        <f t="shared" si="2"/>
        <v>0.37788</v>
      </c>
      <c r="U11" s="3">
        <f t="shared" si="2"/>
        <v>0.37788</v>
      </c>
      <c r="V11" s="3">
        <f t="shared" si="2"/>
        <v>0.37788</v>
      </c>
      <c r="W11" s="3">
        <f t="shared" si="2"/>
        <v>0.37788</v>
      </c>
      <c r="X11" s="3">
        <f t="shared" si="2"/>
        <v>0.37788</v>
      </c>
      <c r="Y11" s="3">
        <f t="shared" si="2"/>
        <v>0.37787999999999994</v>
      </c>
      <c r="Z11" s="3">
        <f t="shared" si="2"/>
        <v>0.37788</v>
      </c>
      <c r="AA11" s="3">
        <f t="shared" si="2"/>
        <v>0.37788</v>
      </c>
      <c r="AB11" s="3">
        <f t="shared" si="2"/>
        <v>0.37788</v>
      </c>
      <c r="AC11" s="3">
        <f t="shared" si="2"/>
        <v>0.37788</v>
      </c>
      <c r="AD11" s="3">
        <f t="shared" si="2"/>
        <v>0.37788</v>
      </c>
      <c r="AE11" s="3">
        <f t="shared" si="2"/>
        <v>0.37788</v>
      </c>
      <c r="AF11" s="3">
        <f t="shared" si="2"/>
        <v>0.37788</v>
      </c>
      <c r="AG11" s="3">
        <f t="shared" si="2"/>
        <v>0.37788</v>
      </c>
      <c r="AH11" s="3">
        <f t="shared" si="2"/>
        <v>0.37788</v>
      </c>
      <c r="AI11" s="3">
        <f t="shared" si="2"/>
        <v>0.37788</v>
      </c>
      <c r="AJ11" s="3">
        <f t="shared" si="2"/>
        <v>0.37788</v>
      </c>
      <c r="AK11" s="3">
        <f t="shared" si="2"/>
        <v>0.37788</v>
      </c>
      <c r="AL11" s="3">
        <f t="shared" si="2"/>
        <v>0.37787999999999994</v>
      </c>
      <c r="AM11" s="3">
        <f t="shared" si="2"/>
        <v>0.37788</v>
      </c>
      <c r="AN11" s="3">
        <f t="shared" si="2"/>
        <v>0.37788</v>
      </c>
      <c r="AO11" s="3">
        <f t="shared" si="2"/>
        <v>0.37788</v>
      </c>
    </row>
    <row r="12" spans="1:41" s="5" customFormat="1" ht="18.75" customHeight="1" thickBot="1">
      <c r="A12" s="48"/>
      <c r="B12" s="20" t="s">
        <v>0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14</v>
      </c>
      <c r="O12" s="13" t="s">
        <v>14</v>
      </c>
      <c r="P12" s="13" t="s">
        <v>14</v>
      </c>
      <c r="Q12" s="13" t="s">
        <v>14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14</v>
      </c>
      <c r="W12" s="13" t="s">
        <v>14</v>
      </c>
      <c r="X12" s="13" t="s">
        <v>14</v>
      </c>
      <c r="Y12" s="13" t="s">
        <v>14</v>
      </c>
      <c r="Z12" s="13" t="s">
        <v>14</v>
      </c>
      <c r="AA12" s="13" t="s">
        <v>14</v>
      </c>
      <c r="AB12" s="13" t="s">
        <v>14</v>
      </c>
      <c r="AC12" s="13" t="s">
        <v>14</v>
      </c>
      <c r="AD12" s="13" t="s">
        <v>14</v>
      </c>
      <c r="AE12" s="13" t="s">
        <v>14</v>
      </c>
      <c r="AF12" s="13" t="s">
        <v>14</v>
      </c>
      <c r="AG12" s="13" t="s">
        <v>14</v>
      </c>
      <c r="AH12" s="13" t="s">
        <v>14</v>
      </c>
      <c r="AI12" s="13" t="s">
        <v>14</v>
      </c>
      <c r="AJ12" s="13" t="s">
        <v>14</v>
      </c>
      <c r="AK12" s="13" t="s">
        <v>14</v>
      </c>
      <c r="AL12" s="13" t="s">
        <v>14</v>
      </c>
      <c r="AM12" s="13" t="s">
        <v>14</v>
      </c>
      <c r="AN12" s="13" t="s">
        <v>14</v>
      </c>
      <c r="AO12" s="13" t="s">
        <v>14</v>
      </c>
    </row>
    <row r="13" spans="1:41" s="5" customFormat="1" ht="18.75" customHeight="1" thickTop="1">
      <c r="A13" s="47" t="s">
        <v>16</v>
      </c>
      <c r="B13" s="25" t="s">
        <v>4</v>
      </c>
      <c r="C13" s="26">
        <f>C8*10%/10</f>
        <v>5.2410000000000005</v>
      </c>
      <c r="D13" s="26">
        <f aca="true" t="shared" si="3" ref="D13:AO13">D8*10%/10</f>
        <v>3.242</v>
      </c>
      <c r="E13" s="26">
        <f t="shared" si="3"/>
        <v>5.202000000000001</v>
      </c>
      <c r="F13" s="26">
        <f t="shared" si="3"/>
        <v>3.3550000000000004</v>
      </c>
      <c r="G13" s="26">
        <f t="shared" si="3"/>
        <v>5.16</v>
      </c>
      <c r="H13" s="26">
        <f t="shared" si="3"/>
        <v>5.122000000000001</v>
      </c>
      <c r="I13" s="26">
        <f t="shared" si="3"/>
        <v>5.247999999999999</v>
      </c>
      <c r="J13" s="26">
        <f t="shared" si="3"/>
        <v>5.1080000000000005</v>
      </c>
      <c r="K13" s="26">
        <f t="shared" si="3"/>
        <v>5.102</v>
      </c>
      <c r="L13" s="26">
        <f t="shared" si="3"/>
        <v>5.122000000000001</v>
      </c>
      <c r="M13" s="26">
        <f t="shared" si="3"/>
        <v>5.180000000000001</v>
      </c>
      <c r="N13" s="26">
        <f t="shared" si="3"/>
        <v>5.141</v>
      </c>
      <c r="O13" s="26">
        <f t="shared" si="3"/>
        <v>5.252000000000001</v>
      </c>
      <c r="P13" s="26">
        <f t="shared" si="3"/>
        <v>5.285</v>
      </c>
      <c r="Q13" s="26">
        <f t="shared" si="3"/>
        <v>5.122999999999999</v>
      </c>
      <c r="R13" s="26">
        <f t="shared" si="3"/>
        <v>5.167000000000001</v>
      </c>
      <c r="S13" s="26">
        <f t="shared" si="3"/>
        <v>5.167000000000001</v>
      </c>
      <c r="T13" s="26">
        <f t="shared" si="3"/>
        <v>7.19</v>
      </c>
      <c r="U13" s="26">
        <f t="shared" si="3"/>
        <v>5.125</v>
      </c>
      <c r="V13" s="26">
        <f t="shared" si="3"/>
        <v>0.9020000000000001</v>
      </c>
      <c r="W13" s="26">
        <f t="shared" si="3"/>
        <v>4.989</v>
      </c>
      <c r="X13" s="26">
        <f t="shared" si="3"/>
        <v>7.226000000000001</v>
      </c>
      <c r="Y13" s="26">
        <f t="shared" si="3"/>
        <v>3.5</v>
      </c>
      <c r="Z13" s="26">
        <f t="shared" si="3"/>
        <v>5.218</v>
      </c>
      <c r="AA13" s="26">
        <f t="shared" si="3"/>
        <v>5.277000000000001</v>
      </c>
      <c r="AB13" s="26">
        <f t="shared" si="3"/>
        <v>2.4730000000000003</v>
      </c>
      <c r="AC13" s="26">
        <f t="shared" si="3"/>
        <v>5.143</v>
      </c>
      <c r="AD13" s="26">
        <f t="shared" si="3"/>
        <v>2.461</v>
      </c>
      <c r="AE13" s="26">
        <f t="shared" si="3"/>
        <v>4.988</v>
      </c>
      <c r="AF13" s="26">
        <f t="shared" si="3"/>
        <v>6.4350000000000005</v>
      </c>
      <c r="AG13" s="26">
        <f t="shared" si="3"/>
        <v>3.177</v>
      </c>
      <c r="AH13" s="26">
        <f t="shared" si="3"/>
        <v>5.204</v>
      </c>
      <c r="AI13" s="26">
        <f t="shared" si="3"/>
        <v>8.404</v>
      </c>
      <c r="AJ13" s="26">
        <f t="shared" si="3"/>
        <v>5.412999999999999</v>
      </c>
      <c r="AK13" s="26">
        <f t="shared" si="3"/>
        <v>6.7780000000000005</v>
      </c>
      <c r="AL13" s="26">
        <f t="shared" si="3"/>
        <v>8.384</v>
      </c>
      <c r="AM13" s="26">
        <f t="shared" si="3"/>
        <v>1.546</v>
      </c>
      <c r="AN13" s="26">
        <f t="shared" si="3"/>
        <v>2.3120000000000003</v>
      </c>
      <c r="AO13" s="26">
        <f t="shared" si="3"/>
        <v>6.723000000000001</v>
      </c>
    </row>
    <row r="14" spans="1:41" s="5" customFormat="1" ht="18.75" customHeight="1">
      <c r="A14" s="47"/>
      <c r="B14" s="19" t="s">
        <v>13</v>
      </c>
      <c r="C14" s="3">
        <f>2281.73*C13</f>
        <v>11958.546930000002</v>
      </c>
      <c r="D14" s="3">
        <f aca="true" t="shared" si="4" ref="D14:AO14">2281.73*D13</f>
        <v>7397.36866</v>
      </c>
      <c r="E14" s="3">
        <f t="shared" si="4"/>
        <v>11869.559460000002</v>
      </c>
      <c r="F14" s="3">
        <f t="shared" si="4"/>
        <v>7655.204150000001</v>
      </c>
      <c r="G14" s="3">
        <f t="shared" si="4"/>
        <v>11773.7268</v>
      </c>
      <c r="H14" s="3">
        <f t="shared" si="4"/>
        <v>11687.021060000003</v>
      </c>
      <c r="I14" s="3">
        <f t="shared" si="4"/>
        <v>11974.51904</v>
      </c>
      <c r="J14" s="3">
        <f t="shared" si="4"/>
        <v>11655.076840000002</v>
      </c>
      <c r="K14" s="3">
        <f t="shared" si="4"/>
        <v>11641.386460000002</v>
      </c>
      <c r="L14" s="3">
        <f t="shared" si="4"/>
        <v>11687.021060000003</v>
      </c>
      <c r="M14" s="3">
        <f t="shared" si="4"/>
        <v>11819.361400000002</v>
      </c>
      <c r="N14" s="3">
        <f t="shared" si="4"/>
        <v>11730.37393</v>
      </c>
      <c r="O14" s="3">
        <f t="shared" si="4"/>
        <v>11983.645960000002</v>
      </c>
      <c r="P14" s="3">
        <f t="shared" si="4"/>
        <v>12058.94305</v>
      </c>
      <c r="Q14" s="3">
        <f t="shared" si="4"/>
        <v>11689.302789999998</v>
      </c>
      <c r="R14" s="3">
        <f t="shared" si="4"/>
        <v>11789.698910000001</v>
      </c>
      <c r="S14" s="3">
        <f t="shared" si="4"/>
        <v>11789.698910000001</v>
      </c>
      <c r="T14" s="3">
        <f t="shared" si="4"/>
        <v>16405.6387</v>
      </c>
      <c r="U14" s="3">
        <f t="shared" si="4"/>
        <v>11693.866250000001</v>
      </c>
      <c r="V14" s="3">
        <f t="shared" si="4"/>
        <v>2058.1204600000005</v>
      </c>
      <c r="W14" s="3">
        <f t="shared" si="4"/>
        <v>11383.55097</v>
      </c>
      <c r="X14" s="3">
        <f t="shared" si="4"/>
        <v>16487.780980000003</v>
      </c>
      <c r="Y14" s="3">
        <f t="shared" si="4"/>
        <v>7986.055</v>
      </c>
      <c r="Z14" s="3">
        <f t="shared" si="4"/>
        <v>11906.06714</v>
      </c>
      <c r="AA14" s="3">
        <f t="shared" si="4"/>
        <v>12040.689210000002</v>
      </c>
      <c r="AB14" s="3">
        <f t="shared" si="4"/>
        <v>5642.718290000001</v>
      </c>
      <c r="AC14" s="3">
        <f t="shared" si="4"/>
        <v>11734.93739</v>
      </c>
      <c r="AD14" s="3">
        <f t="shared" si="4"/>
        <v>5615.33753</v>
      </c>
      <c r="AE14" s="3">
        <f t="shared" si="4"/>
        <v>11381.269240000001</v>
      </c>
      <c r="AF14" s="3">
        <f t="shared" si="4"/>
        <v>14682.932550000001</v>
      </c>
      <c r="AG14" s="3">
        <f t="shared" si="4"/>
        <v>7249.05621</v>
      </c>
      <c r="AH14" s="3">
        <f t="shared" si="4"/>
        <v>11874.12292</v>
      </c>
      <c r="AI14" s="3">
        <f t="shared" si="4"/>
        <v>19175.65892</v>
      </c>
      <c r="AJ14" s="3">
        <f t="shared" si="4"/>
        <v>12351.00449</v>
      </c>
      <c r="AK14" s="3">
        <f t="shared" si="4"/>
        <v>15465.56594</v>
      </c>
      <c r="AL14" s="3">
        <f t="shared" si="4"/>
        <v>19130.02432</v>
      </c>
      <c r="AM14" s="3">
        <f t="shared" si="4"/>
        <v>3527.55458</v>
      </c>
      <c r="AN14" s="3">
        <f t="shared" si="4"/>
        <v>5275.35976</v>
      </c>
      <c r="AO14" s="3">
        <f t="shared" si="4"/>
        <v>15340.070790000002</v>
      </c>
    </row>
    <row r="15" spans="1:41" s="5" customFormat="1" ht="18.75" customHeight="1">
      <c r="A15" s="47"/>
      <c r="B15" s="19" t="s">
        <v>2</v>
      </c>
      <c r="C15" s="3">
        <f>C14/C7/12</f>
        <v>1.901441666666667</v>
      </c>
      <c r="D15" s="3">
        <f aca="true" t="shared" si="5" ref="D15:AO15">D14/D7/12</f>
        <v>1.9014416666666667</v>
      </c>
      <c r="E15" s="3">
        <f t="shared" si="5"/>
        <v>1.901441666666667</v>
      </c>
      <c r="F15" s="3">
        <f t="shared" si="5"/>
        <v>1.901441666666667</v>
      </c>
      <c r="G15" s="3">
        <f t="shared" si="5"/>
        <v>1.9014416666666667</v>
      </c>
      <c r="H15" s="3">
        <f t="shared" si="5"/>
        <v>1.901441666666667</v>
      </c>
      <c r="I15" s="3">
        <f t="shared" si="5"/>
        <v>1.9014416666666667</v>
      </c>
      <c r="J15" s="3">
        <f t="shared" si="5"/>
        <v>1.901441666666667</v>
      </c>
      <c r="K15" s="3">
        <f t="shared" si="5"/>
        <v>1.901441666666667</v>
      </c>
      <c r="L15" s="3">
        <f t="shared" si="5"/>
        <v>1.901441666666667</v>
      </c>
      <c r="M15" s="3">
        <f t="shared" si="5"/>
        <v>1.901441666666667</v>
      </c>
      <c r="N15" s="3">
        <f t="shared" si="5"/>
        <v>1.9014416666666667</v>
      </c>
      <c r="O15" s="3">
        <f t="shared" si="5"/>
        <v>1.9014416666666667</v>
      </c>
      <c r="P15" s="3">
        <f t="shared" si="5"/>
        <v>1.9014416666666667</v>
      </c>
      <c r="Q15" s="3">
        <f t="shared" si="5"/>
        <v>1.9014416666666667</v>
      </c>
      <c r="R15" s="3">
        <f t="shared" si="5"/>
        <v>1.9014416666666667</v>
      </c>
      <c r="S15" s="3">
        <f t="shared" si="5"/>
        <v>1.9014416666666667</v>
      </c>
      <c r="T15" s="3">
        <f t="shared" si="5"/>
        <v>1.9014416666666667</v>
      </c>
      <c r="U15" s="3">
        <f t="shared" si="5"/>
        <v>1.901441666666667</v>
      </c>
      <c r="V15" s="3">
        <f t="shared" si="5"/>
        <v>1.9014416666666671</v>
      </c>
      <c r="W15" s="3">
        <f t="shared" si="5"/>
        <v>1.901441666666667</v>
      </c>
      <c r="X15" s="3">
        <f t="shared" si="5"/>
        <v>1.901441666666667</v>
      </c>
      <c r="Y15" s="3">
        <f t="shared" si="5"/>
        <v>1.9014416666666667</v>
      </c>
      <c r="Z15" s="3">
        <f t="shared" si="5"/>
        <v>1.9014416666666667</v>
      </c>
      <c r="AA15" s="3">
        <f t="shared" si="5"/>
        <v>1.901441666666667</v>
      </c>
      <c r="AB15" s="3">
        <f t="shared" si="5"/>
        <v>1.901441666666667</v>
      </c>
      <c r="AC15" s="3">
        <f t="shared" si="5"/>
        <v>1.9014416666666667</v>
      </c>
      <c r="AD15" s="3">
        <f t="shared" si="5"/>
        <v>1.9014416666666667</v>
      </c>
      <c r="AE15" s="3">
        <f t="shared" si="5"/>
        <v>1.901441666666667</v>
      </c>
      <c r="AF15" s="3">
        <f t="shared" si="5"/>
        <v>1.901441666666667</v>
      </c>
      <c r="AG15" s="3">
        <f t="shared" si="5"/>
        <v>1.9014416666666667</v>
      </c>
      <c r="AH15" s="3">
        <f t="shared" si="5"/>
        <v>1.9014416666666667</v>
      </c>
      <c r="AI15" s="3">
        <f t="shared" si="5"/>
        <v>1.901441666666667</v>
      </c>
      <c r="AJ15" s="3">
        <f t="shared" si="5"/>
        <v>1.9014416666666667</v>
      </c>
      <c r="AK15" s="3">
        <f t="shared" si="5"/>
        <v>1.901441666666667</v>
      </c>
      <c r="AL15" s="3">
        <f t="shared" si="5"/>
        <v>1.9014416666666667</v>
      </c>
      <c r="AM15" s="3">
        <f t="shared" si="5"/>
        <v>1.9014416666666667</v>
      </c>
      <c r="AN15" s="3">
        <f t="shared" si="5"/>
        <v>1.901441666666667</v>
      </c>
      <c r="AO15" s="3">
        <f t="shared" si="5"/>
        <v>1.901441666666667</v>
      </c>
    </row>
    <row r="16" spans="1:41" s="5" customFormat="1" ht="18.75" customHeight="1" thickBot="1">
      <c r="A16" s="48"/>
      <c r="B16" s="20" t="s">
        <v>0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14</v>
      </c>
      <c r="P16" s="13" t="s">
        <v>14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14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14</v>
      </c>
      <c r="AD16" s="13" t="s">
        <v>14</v>
      </c>
      <c r="AE16" s="13" t="s">
        <v>14</v>
      </c>
      <c r="AF16" s="13" t="s">
        <v>14</v>
      </c>
      <c r="AG16" s="13" t="s">
        <v>14</v>
      </c>
      <c r="AH16" s="13" t="s">
        <v>14</v>
      </c>
      <c r="AI16" s="13" t="s">
        <v>14</v>
      </c>
      <c r="AJ16" s="13" t="s">
        <v>14</v>
      </c>
      <c r="AK16" s="13" t="s">
        <v>14</v>
      </c>
      <c r="AL16" s="13" t="s">
        <v>14</v>
      </c>
      <c r="AM16" s="13" t="s">
        <v>14</v>
      </c>
      <c r="AN16" s="13" t="s">
        <v>14</v>
      </c>
      <c r="AO16" s="13" t="s">
        <v>14</v>
      </c>
    </row>
    <row r="17" spans="1:41" s="27" customFormat="1" ht="18.75" customHeight="1" thickTop="1">
      <c r="A17" s="46" t="s">
        <v>17</v>
      </c>
      <c r="B17" s="21" t="s">
        <v>11</v>
      </c>
      <c r="C17" s="29">
        <v>416.9</v>
      </c>
      <c r="D17" s="29">
        <v>267.7</v>
      </c>
      <c r="E17" s="29">
        <v>431.7</v>
      </c>
      <c r="F17" s="29">
        <v>270.4</v>
      </c>
      <c r="G17" s="29">
        <v>434.9</v>
      </c>
      <c r="H17" s="29">
        <v>428.7</v>
      </c>
      <c r="I17" s="29">
        <v>448.4</v>
      </c>
      <c r="J17" s="29">
        <v>436</v>
      </c>
      <c r="K17" s="29">
        <v>436</v>
      </c>
      <c r="L17" s="29">
        <v>436.5</v>
      </c>
      <c r="M17" s="29">
        <v>439.7</v>
      </c>
      <c r="N17" s="29">
        <v>436.5</v>
      </c>
      <c r="O17" s="29">
        <v>436.5</v>
      </c>
      <c r="P17" s="29">
        <v>446.7</v>
      </c>
      <c r="Q17" s="29">
        <v>431.9</v>
      </c>
      <c r="R17" s="29">
        <v>442.7</v>
      </c>
      <c r="S17" s="29">
        <v>433.8</v>
      </c>
      <c r="T17" s="29">
        <v>578.1</v>
      </c>
      <c r="U17" s="29">
        <v>434.9</v>
      </c>
      <c r="V17" s="29">
        <v>175.9</v>
      </c>
      <c r="W17" s="29">
        <v>415.6</v>
      </c>
      <c r="X17" s="29">
        <v>579.7</v>
      </c>
      <c r="Y17" s="29">
        <v>278.6</v>
      </c>
      <c r="Z17" s="29">
        <v>431.9</v>
      </c>
      <c r="AA17" s="29">
        <v>435.9</v>
      </c>
      <c r="AB17" s="29">
        <v>191.5</v>
      </c>
      <c r="AC17" s="29">
        <v>427.6</v>
      </c>
      <c r="AD17" s="29">
        <v>191.4</v>
      </c>
      <c r="AE17" s="29">
        <v>451.1</v>
      </c>
      <c r="AF17" s="29">
        <v>512.9</v>
      </c>
      <c r="AG17" s="29">
        <v>591.4</v>
      </c>
      <c r="AH17" s="29">
        <v>408.1</v>
      </c>
      <c r="AI17" s="29">
        <v>693.7</v>
      </c>
      <c r="AJ17" s="29">
        <v>691.5</v>
      </c>
      <c r="AK17" s="29">
        <v>644.7</v>
      </c>
      <c r="AL17" s="29">
        <v>694.7</v>
      </c>
      <c r="AM17" s="29">
        <v>363.2</v>
      </c>
      <c r="AN17" s="29">
        <v>191.4</v>
      </c>
      <c r="AO17" s="29">
        <v>644.8</v>
      </c>
    </row>
    <row r="18" spans="1:41" s="5" customFormat="1" ht="18.75" customHeight="1">
      <c r="A18" s="47"/>
      <c r="B18" s="22" t="s">
        <v>4</v>
      </c>
      <c r="C18" s="14">
        <f>C17*0.08</f>
        <v>33.352</v>
      </c>
      <c r="D18" s="14">
        <f>D17*0.07</f>
        <v>18.739</v>
      </c>
      <c r="E18" s="14">
        <f aca="true" t="shared" si="6" ref="E18:AK18">E17*0.07</f>
        <v>30.219</v>
      </c>
      <c r="F18" s="14">
        <f t="shared" si="6"/>
        <v>18.928</v>
      </c>
      <c r="G18" s="14">
        <f t="shared" si="6"/>
        <v>30.443</v>
      </c>
      <c r="H18" s="14">
        <f t="shared" si="6"/>
        <v>30.009</v>
      </c>
      <c r="I18" s="14">
        <f t="shared" si="6"/>
        <v>31.388</v>
      </c>
      <c r="J18" s="14">
        <f t="shared" si="6"/>
        <v>30.520000000000003</v>
      </c>
      <c r="K18" s="14">
        <f t="shared" si="6"/>
        <v>30.520000000000003</v>
      </c>
      <c r="L18" s="14">
        <f t="shared" si="6"/>
        <v>30.555000000000003</v>
      </c>
      <c r="M18" s="14">
        <f t="shared" si="6"/>
        <v>30.779000000000003</v>
      </c>
      <c r="N18" s="14">
        <f t="shared" si="6"/>
        <v>30.555000000000003</v>
      </c>
      <c r="O18" s="14">
        <f>O17*0.08</f>
        <v>34.92</v>
      </c>
      <c r="P18" s="14">
        <f>P17*0.08</f>
        <v>35.736</v>
      </c>
      <c r="Q18" s="14">
        <f t="shared" si="6"/>
        <v>30.233</v>
      </c>
      <c r="R18" s="14">
        <f t="shared" si="6"/>
        <v>30.989</v>
      </c>
      <c r="S18" s="14">
        <f>S17*0.08</f>
        <v>34.704</v>
      </c>
      <c r="T18" s="14">
        <f>T17*0.08</f>
        <v>46.248000000000005</v>
      </c>
      <c r="U18" s="14">
        <f t="shared" si="6"/>
        <v>30.443</v>
      </c>
      <c r="V18" s="14">
        <f>V17*0.01</f>
        <v>1.7590000000000001</v>
      </c>
      <c r="W18" s="14">
        <f t="shared" si="6"/>
        <v>29.092000000000006</v>
      </c>
      <c r="X18" s="14">
        <f t="shared" si="6"/>
        <v>40.57900000000001</v>
      </c>
      <c r="Y18" s="14">
        <f>Y17*0.08</f>
        <v>22.288000000000004</v>
      </c>
      <c r="Z18" s="14">
        <f t="shared" si="6"/>
        <v>30.233</v>
      </c>
      <c r="AA18" s="14">
        <f>AA17*0.08</f>
        <v>34.872</v>
      </c>
      <c r="AB18" s="14">
        <f t="shared" si="6"/>
        <v>13.405000000000001</v>
      </c>
      <c r="AC18" s="14">
        <f>AC17*0.08</f>
        <v>34.208000000000006</v>
      </c>
      <c r="AD18" s="14">
        <f t="shared" si="6"/>
        <v>13.398000000000001</v>
      </c>
      <c r="AE18" s="14">
        <f t="shared" si="6"/>
        <v>31.577000000000005</v>
      </c>
      <c r="AF18" s="14">
        <f>AF17*0.08</f>
        <v>41.032</v>
      </c>
      <c r="AG18" s="14">
        <f>AG17*0.04</f>
        <v>23.656</v>
      </c>
      <c r="AH18" s="14">
        <f>AH17*0.08</f>
        <v>32.648</v>
      </c>
      <c r="AI18" s="14">
        <f>AI17*0.08</f>
        <v>55.496</v>
      </c>
      <c r="AJ18" s="14">
        <f>AJ17*0.06</f>
        <v>41.49</v>
      </c>
      <c r="AK18" s="14">
        <f t="shared" si="6"/>
        <v>45.129000000000005</v>
      </c>
      <c r="AL18" s="14">
        <f>AL17*0.08</f>
        <v>55.57600000000001</v>
      </c>
      <c r="AM18" s="14">
        <f>AM17*0.02</f>
        <v>7.264</v>
      </c>
      <c r="AN18" s="14">
        <f>AN17*0.07</f>
        <v>13.398000000000001</v>
      </c>
      <c r="AO18" s="14">
        <f>AO17*0.09</f>
        <v>58.032</v>
      </c>
    </row>
    <row r="19" spans="1:41" s="5" customFormat="1" ht="18.75" customHeight="1">
      <c r="A19" s="47"/>
      <c r="B19" s="19" t="s">
        <v>13</v>
      </c>
      <c r="C19" s="2">
        <f>445.14*C18</f>
        <v>14846.309279999998</v>
      </c>
      <c r="D19" s="2">
        <f aca="true" t="shared" si="7" ref="D19:AO19">445.14*D18</f>
        <v>8341.47846</v>
      </c>
      <c r="E19" s="2">
        <f t="shared" si="7"/>
        <v>13451.685660000001</v>
      </c>
      <c r="F19" s="2">
        <f t="shared" si="7"/>
        <v>8425.60992</v>
      </c>
      <c r="G19" s="2">
        <f t="shared" si="7"/>
        <v>13551.39702</v>
      </c>
      <c r="H19" s="2">
        <f t="shared" si="7"/>
        <v>13358.206259999999</v>
      </c>
      <c r="I19" s="2">
        <f t="shared" si="7"/>
        <v>13972.054320000001</v>
      </c>
      <c r="J19" s="2">
        <f t="shared" si="7"/>
        <v>13585.6728</v>
      </c>
      <c r="K19" s="2">
        <f t="shared" si="7"/>
        <v>13585.6728</v>
      </c>
      <c r="L19" s="2">
        <f t="shared" si="7"/>
        <v>13601.252700000001</v>
      </c>
      <c r="M19" s="2">
        <f t="shared" si="7"/>
        <v>13700.96406</v>
      </c>
      <c r="N19" s="2">
        <f t="shared" si="7"/>
        <v>13601.252700000001</v>
      </c>
      <c r="O19" s="2">
        <f t="shared" si="7"/>
        <v>15544.2888</v>
      </c>
      <c r="P19" s="2">
        <f t="shared" si="7"/>
        <v>15907.523039999998</v>
      </c>
      <c r="Q19" s="2">
        <f t="shared" si="7"/>
        <v>13457.91762</v>
      </c>
      <c r="R19" s="2">
        <f t="shared" si="7"/>
        <v>13794.44346</v>
      </c>
      <c r="S19" s="2">
        <f t="shared" si="7"/>
        <v>15448.13856</v>
      </c>
      <c r="T19" s="2">
        <f t="shared" si="7"/>
        <v>20586.834720000003</v>
      </c>
      <c r="U19" s="2">
        <f t="shared" si="7"/>
        <v>13551.39702</v>
      </c>
      <c r="V19" s="2">
        <f t="shared" si="7"/>
        <v>783.00126</v>
      </c>
      <c r="W19" s="2">
        <f t="shared" si="7"/>
        <v>12950.012880000002</v>
      </c>
      <c r="X19" s="2">
        <f t="shared" si="7"/>
        <v>18063.33606</v>
      </c>
      <c r="Y19" s="2">
        <f t="shared" si="7"/>
        <v>9921.280320000002</v>
      </c>
      <c r="Z19" s="2">
        <f t="shared" si="7"/>
        <v>13457.91762</v>
      </c>
      <c r="AA19" s="2">
        <f t="shared" si="7"/>
        <v>15522.92208</v>
      </c>
      <c r="AB19" s="2">
        <f t="shared" si="7"/>
        <v>5967.1017</v>
      </c>
      <c r="AC19" s="2">
        <f t="shared" si="7"/>
        <v>15227.349120000003</v>
      </c>
      <c r="AD19" s="2">
        <f t="shared" si="7"/>
        <v>5963.985720000001</v>
      </c>
      <c r="AE19" s="2">
        <f t="shared" si="7"/>
        <v>14056.185780000002</v>
      </c>
      <c r="AF19" s="2">
        <f t="shared" si="7"/>
        <v>18264.98448</v>
      </c>
      <c r="AG19" s="2">
        <f t="shared" si="7"/>
        <v>10530.231839999999</v>
      </c>
      <c r="AH19" s="2">
        <f t="shared" si="7"/>
        <v>14532.93072</v>
      </c>
      <c r="AI19" s="2">
        <f t="shared" si="7"/>
        <v>24703.48944</v>
      </c>
      <c r="AJ19" s="2">
        <f t="shared" si="7"/>
        <v>18468.8586</v>
      </c>
      <c r="AK19" s="2">
        <f t="shared" si="7"/>
        <v>20088.72306</v>
      </c>
      <c r="AL19" s="2">
        <f t="shared" si="7"/>
        <v>24739.100640000004</v>
      </c>
      <c r="AM19" s="2">
        <f t="shared" si="7"/>
        <v>3233.49696</v>
      </c>
      <c r="AN19" s="2">
        <f t="shared" si="7"/>
        <v>5963.985720000001</v>
      </c>
      <c r="AO19" s="2">
        <f t="shared" si="7"/>
        <v>25832.364479999997</v>
      </c>
    </row>
    <row r="20" spans="1:41" s="5" customFormat="1" ht="18.75" customHeight="1">
      <c r="A20" s="47"/>
      <c r="B20" s="19" t="s">
        <v>2</v>
      </c>
      <c r="C20" s="3">
        <f>C19/C7/12</f>
        <v>2.3606037779049793</v>
      </c>
      <c r="D20" s="3">
        <f aca="true" t="shared" si="8" ref="D20:AO20">D19/D7/12</f>
        <v>2.1441184608266504</v>
      </c>
      <c r="E20" s="3">
        <f t="shared" si="8"/>
        <v>2.1548900519031142</v>
      </c>
      <c r="F20" s="3">
        <f t="shared" si="8"/>
        <v>2.0927992846497765</v>
      </c>
      <c r="G20" s="3">
        <f t="shared" si="8"/>
        <v>2.1885331104651162</v>
      </c>
      <c r="H20" s="3">
        <f t="shared" si="8"/>
        <v>2.1733382565404136</v>
      </c>
      <c r="I20" s="3">
        <f t="shared" si="8"/>
        <v>2.2186315929878053</v>
      </c>
      <c r="J20" s="3">
        <f t="shared" si="8"/>
        <v>2.216404463586531</v>
      </c>
      <c r="K20" s="3">
        <f t="shared" si="8"/>
        <v>2.2190109760878087</v>
      </c>
      <c r="L20" s="3">
        <f t="shared" si="8"/>
        <v>2.212881149941429</v>
      </c>
      <c r="M20" s="3">
        <f t="shared" si="8"/>
        <v>2.2041447972972974</v>
      </c>
      <c r="N20" s="3">
        <f t="shared" si="8"/>
        <v>2.2047028301886793</v>
      </c>
      <c r="O20" s="3">
        <f t="shared" si="8"/>
        <v>2.466407844630617</v>
      </c>
      <c r="P20" s="3">
        <f t="shared" si="8"/>
        <v>2.508281778618732</v>
      </c>
      <c r="Q20" s="3">
        <f t="shared" si="8"/>
        <v>2.1891335838375956</v>
      </c>
      <c r="R20" s="3">
        <f t="shared" si="8"/>
        <v>2.2247667021482482</v>
      </c>
      <c r="S20" s="3">
        <f t="shared" si="8"/>
        <v>2.49147451132185</v>
      </c>
      <c r="T20" s="3">
        <f t="shared" si="8"/>
        <v>2.3860494575799724</v>
      </c>
      <c r="U20" s="3">
        <f t="shared" si="8"/>
        <v>2.2034791902439026</v>
      </c>
      <c r="V20" s="3">
        <f t="shared" si="8"/>
        <v>0.7233936252771618</v>
      </c>
      <c r="W20" s="3">
        <f t="shared" si="8"/>
        <v>2.1630942874323513</v>
      </c>
      <c r="X20" s="3">
        <f t="shared" si="8"/>
        <v>2.0831414406310547</v>
      </c>
      <c r="Y20" s="3">
        <f t="shared" si="8"/>
        <v>2.3622096000000004</v>
      </c>
      <c r="Z20" s="3">
        <f t="shared" si="8"/>
        <v>2.149277759678038</v>
      </c>
      <c r="AA20" s="3">
        <f t="shared" si="8"/>
        <v>2.45134894826606</v>
      </c>
      <c r="AB20" s="3">
        <f t="shared" si="8"/>
        <v>2.01075</v>
      </c>
      <c r="AC20" s="3">
        <f t="shared" si="8"/>
        <v>2.4673259965000978</v>
      </c>
      <c r="AD20" s="3">
        <f t="shared" si="8"/>
        <v>2.019499431125559</v>
      </c>
      <c r="AE20" s="3">
        <f t="shared" si="8"/>
        <v>2.348333630713713</v>
      </c>
      <c r="AF20" s="3">
        <f t="shared" si="8"/>
        <v>2.3653178554778553</v>
      </c>
      <c r="AG20" s="3">
        <f t="shared" si="8"/>
        <v>2.7621004721435316</v>
      </c>
      <c r="AH20" s="3">
        <f t="shared" si="8"/>
        <v>2.3272051498847044</v>
      </c>
      <c r="AI20" s="3">
        <f t="shared" si="8"/>
        <v>2.449576534983341</v>
      </c>
      <c r="AJ20" s="3">
        <f t="shared" si="8"/>
        <v>2.843287548494365</v>
      </c>
      <c r="AK20" s="3">
        <f t="shared" si="8"/>
        <v>2.469843987902036</v>
      </c>
      <c r="AL20" s="3">
        <f t="shared" si="8"/>
        <v>2.458959589694657</v>
      </c>
      <c r="AM20" s="3">
        <f t="shared" si="8"/>
        <v>1.7429371280724453</v>
      </c>
      <c r="AN20" s="3">
        <f t="shared" si="8"/>
        <v>2.149648832179931</v>
      </c>
      <c r="AO20" s="3">
        <f t="shared" si="8"/>
        <v>3.2019887550200803</v>
      </c>
    </row>
    <row r="21" spans="1:41" s="5" customFormat="1" ht="18.75" customHeight="1" thickBot="1">
      <c r="A21" s="48"/>
      <c r="B21" s="20" t="s">
        <v>0</v>
      </c>
      <c r="C21" s="13" t="s">
        <v>14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14</v>
      </c>
      <c r="K21" s="13" t="s">
        <v>14</v>
      </c>
      <c r="L21" s="13" t="s">
        <v>14</v>
      </c>
      <c r="M21" s="13" t="s">
        <v>14</v>
      </c>
      <c r="N21" s="13" t="s">
        <v>14</v>
      </c>
      <c r="O21" s="13" t="s">
        <v>14</v>
      </c>
      <c r="P21" s="13" t="s">
        <v>14</v>
      </c>
      <c r="Q21" s="13" t="s">
        <v>14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14</v>
      </c>
      <c r="W21" s="13" t="s">
        <v>14</v>
      </c>
      <c r="X21" s="13" t="s">
        <v>14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14</v>
      </c>
      <c r="AE21" s="13" t="s">
        <v>14</v>
      </c>
      <c r="AF21" s="13" t="s">
        <v>14</v>
      </c>
      <c r="AG21" s="13" t="s">
        <v>14</v>
      </c>
      <c r="AH21" s="13" t="s">
        <v>14</v>
      </c>
      <c r="AI21" s="13" t="s">
        <v>14</v>
      </c>
      <c r="AJ21" s="13" t="s">
        <v>14</v>
      </c>
      <c r="AK21" s="13" t="s">
        <v>14</v>
      </c>
      <c r="AL21" s="13" t="s">
        <v>14</v>
      </c>
      <c r="AM21" s="13" t="s">
        <v>14</v>
      </c>
      <c r="AN21" s="13" t="s">
        <v>14</v>
      </c>
      <c r="AO21" s="13" t="s">
        <v>14</v>
      </c>
    </row>
    <row r="22" spans="1:41" s="44" customFormat="1" ht="18.75" customHeight="1" thickTop="1">
      <c r="A22" s="49" t="s">
        <v>24</v>
      </c>
      <c r="B22" s="33" t="s">
        <v>13</v>
      </c>
      <c r="C22" s="43">
        <v>7500</v>
      </c>
      <c r="D22" s="43">
        <v>7500</v>
      </c>
      <c r="E22" s="43">
        <v>7500</v>
      </c>
      <c r="F22" s="43">
        <v>7500</v>
      </c>
      <c r="G22" s="43">
        <v>7500</v>
      </c>
      <c r="H22" s="43">
        <v>7500</v>
      </c>
      <c r="I22" s="43">
        <v>7500</v>
      </c>
      <c r="J22" s="43">
        <v>7500</v>
      </c>
      <c r="K22" s="43">
        <v>7500</v>
      </c>
      <c r="L22" s="43">
        <v>7500</v>
      </c>
      <c r="M22" s="43">
        <v>7500</v>
      </c>
      <c r="N22" s="43">
        <v>7500</v>
      </c>
      <c r="O22" s="43">
        <v>7500</v>
      </c>
      <c r="P22" s="43">
        <v>7500</v>
      </c>
      <c r="Q22" s="43">
        <v>7500</v>
      </c>
      <c r="R22" s="43">
        <v>7500</v>
      </c>
      <c r="S22" s="43">
        <v>7500</v>
      </c>
      <c r="T22" s="43">
        <v>2500</v>
      </c>
      <c r="U22" s="43">
        <v>2500</v>
      </c>
      <c r="V22" s="43">
        <v>7500</v>
      </c>
      <c r="W22" s="43">
        <v>7500</v>
      </c>
      <c r="X22" s="43">
        <v>7500</v>
      </c>
      <c r="Y22" s="43">
        <v>7500</v>
      </c>
      <c r="Z22" s="43">
        <v>7500</v>
      </c>
      <c r="AA22" s="43">
        <v>7500</v>
      </c>
      <c r="AB22" s="43">
        <v>7500</v>
      </c>
      <c r="AC22" s="43">
        <v>7500</v>
      </c>
      <c r="AD22" s="43">
        <v>7500</v>
      </c>
      <c r="AE22" s="43">
        <v>7500</v>
      </c>
      <c r="AF22" s="43">
        <v>7500</v>
      </c>
      <c r="AG22" s="43">
        <v>7500</v>
      </c>
      <c r="AH22" s="43">
        <v>7500</v>
      </c>
      <c r="AI22" s="43">
        <v>7500</v>
      </c>
      <c r="AJ22" s="43">
        <v>7500</v>
      </c>
      <c r="AK22" s="43">
        <v>7500</v>
      </c>
      <c r="AL22" s="43">
        <v>7500</v>
      </c>
      <c r="AM22" s="43">
        <v>7500</v>
      </c>
      <c r="AN22" s="43">
        <v>7500</v>
      </c>
      <c r="AO22" s="43">
        <v>2500</v>
      </c>
    </row>
    <row r="23" spans="1:41" s="5" customFormat="1" ht="18.75" customHeight="1">
      <c r="A23" s="50"/>
      <c r="B23" s="33" t="s">
        <v>2</v>
      </c>
      <c r="C23" s="34">
        <f>C22/C7/36</f>
        <v>0.39750683711759843</v>
      </c>
      <c r="D23" s="34">
        <f aca="true" t="shared" si="9" ref="D23:U23">D22/D7/36</f>
        <v>0.6426074439646309</v>
      </c>
      <c r="E23" s="34">
        <f t="shared" si="9"/>
        <v>0.4004869921824939</v>
      </c>
      <c r="F23" s="34">
        <f t="shared" si="9"/>
        <v>0.6209637357178341</v>
      </c>
      <c r="G23" s="34">
        <f t="shared" si="9"/>
        <v>0.40374677002583975</v>
      </c>
      <c r="H23" s="34">
        <f t="shared" si="9"/>
        <v>0.4067421580111935</v>
      </c>
      <c r="I23" s="34">
        <f t="shared" si="9"/>
        <v>0.3969766260162602</v>
      </c>
      <c r="J23" s="34">
        <f t="shared" si="9"/>
        <v>0.4078569564082485</v>
      </c>
      <c r="K23" s="34">
        <f t="shared" si="9"/>
        <v>0.40833660002613353</v>
      </c>
      <c r="L23" s="34">
        <f t="shared" si="9"/>
        <v>0.4067421580111935</v>
      </c>
      <c r="M23" s="34">
        <f t="shared" si="9"/>
        <v>0.4021879021879022</v>
      </c>
      <c r="N23" s="34">
        <f t="shared" si="9"/>
        <v>0.4052389288724632</v>
      </c>
      <c r="O23" s="34">
        <f t="shared" si="9"/>
        <v>0.39667428281289663</v>
      </c>
      <c r="P23" s="34">
        <f t="shared" si="9"/>
        <v>0.3941974140649637</v>
      </c>
      <c r="Q23" s="34">
        <f t="shared" si="9"/>
        <v>0.40666276270414475</v>
      </c>
      <c r="R23" s="34">
        <f t="shared" si="9"/>
        <v>0.40319979356170565</v>
      </c>
      <c r="S23" s="34">
        <f t="shared" si="9"/>
        <v>0.40319979356170565</v>
      </c>
      <c r="T23" s="34">
        <f t="shared" si="9"/>
        <v>0.09658476278782259</v>
      </c>
      <c r="U23" s="34">
        <f t="shared" si="9"/>
        <v>0.13550135501355012</v>
      </c>
      <c r="V23" s="34">
        <f aca="true" t="shared" si="10" ref="V23:AO23">V22/V7/36</f>
        <v>2.309682187730968</v>
      </c>
      <c r="W23" s="34">
        <f t="shared" si="10"/>
        <v>0.41758535444644884</v>
      </c>
      <c r="X23" s="34">
        <f t="shared" si="10"/>
        <v>0.2883107297721192</v>
      </c>
      <c r="Y23" s="34">
        <f t="shared" si="10"/>
        <v>0.5952380952380952</v>
      </c>
      <c r="Z23" s="34">
        <f t="shared" si="10"/>
        <v>0.39925897534176574</v>
      </c>
      <c r="AA23" s="34">
        <f t="shared" si="10"/>
        <v>0.3947950224243572</v>
      </c>
      <c r="AB23" s="34">
        <f t="shared" si="10"/>
        <v>0.8424315945545221</v>
      </c>
      <c r="AC23" s="34">
        <f t="shared" si="10"/>
        <v>0.4050813403331389</v>
      </c>
      <c r="AD23" s="34">
        <f t="shared" si="10"/>
        <v>0.8465393471488555</v>
      </c>
      <c r="AE23" s="34">
        <f t="shared" si="10"/>
        <v>0.4176690724405239</v>
      </c>
      <c r="AF23" s="34">
        <f t="shared" si="10"/>
        <v>0.32375032375032375</v>
      </c>
      <c r="AG23" s="34">
        <f t="shared" si="10"/>
        <v>0.6557549050466898</v>
      </c>
      <c r="AH23" s="34">
        <f t="shared" si="10"/>
        <v>0.400333077120164</v>
      </c>
      <c r="AI23" s="34">
        <f t="shared" si="10"/>
        <v>0.24789782643185784</v>
      </c>
      <c r="AJ23" s="34">
        <f t="shared" si="10"/>
        <v>0.38487591600468013</v>
      </c>
      <c r="AK23" s="34">
        <f t="shared" si="10"/>
        <v>0.3073669715747025</v>
      </c>
      <c r="AL23" s="34">
        <f t="shared" si="10"/>
        <v>0.24848918575063614</v>
      </c>
      <c r="AM23" s="34">
        <f t="shared" si="10"/>
        <v>1.3475636050021562</v>
      </c>
      <c r="AN23" s="34">
        <f t="shared" si="10"/>
        <v>0.9010957324106114</v>
      </c>
      <c r="AO23" s="34">
        <f t="shared" si="10"/>
        <v>0.10329383377129919</v>
      </c>
    </row>
    <row r="24" spans="1:41" s="42" customFormat="1" ht="57.75" customHeight="1" thickBot="1">
      <c r="A24" s="51"/>
      <c r="B24" s="35" t="s">
        <v>0</v>
      </c>
      <c r="C24" s="41" t="s">
        <v>70</v>
      </c>
      <c r="D24" s="41" t="s">
        <v>70</v>
      </c>
      <c r="E24" s="41" t="s">
        <v>70</v>
      </c>
      <c r="F24" s="41" t="s">
        <v>70</v>
      </c>
      <c r="G24" s="41" t="s">
        <v>70</v>
      </c>
      <c r="H24" s="41" t="s">
        <v>70</v>
      </c>
      <c r="I24" s="41" t="s">
        <v>70</v>
      </c>
      <c r="J24" s="41" t="s">
        <v>70</v>
      </c>
      <c r="K24" s="41" t="s">
        <v>70</v>
      </c>
      <c r="L24" s="41" t="s">
        <v>70</v>
      </c>
      <c r="M24" s="41" t="s">
        <v>70</v>
      </c>
      <c r="N24" s="41" t="s">
        <v>70</v>
      </c>
      <c r="O24" s="41" t="s">
        <v>70</v>
      </c>
      <c r="P24" s="41" t="s">
        <v>70</v>
      </c>
      <c r="Q24" s="41" t="s">
        <v>70</v>
      </c>
      <c r="R24" s="41" t="s">
        <v>70</v>
      </c>
      <c r="S24" s="41" t="s">
        <v>70</v>
      </c>
      <c r="T24" s="41" t="s">
        <v>70</v>
      </c>
      <c r="U24" s="41" t="s">
        <v>70</v>
      </c>
      <c r="V24" s="41" t="s">
        <v>70</v>
      </c>
      <c r="W24" s="41" t="s">
        <v>70</v>
      </c>
      <c r="X24" s="41" t="s">
        <v>70</v>
      </c>
      <c r="Y24" s="41" t="s">
        <v>70</v>
      </c>
      <c r="Z24" s="41" t="s">
        <v>70</v>
      </c>
      <c r="AA24" s="41" t="s">
        <v>70</v>
      </c>
      <c r="AB24" s="41" t="s">
        <v>70</v>
      </c>
      <c r="AC24" s="41" t="s">
        <v>70</v>
      </c>
      <c r="AD24" s="41" t="s">
        <v>70</v>
      </c>
      <c r="AE24" s="41" t="s">
        <v>70</v>
      </c>
      <c r="AF24" s="41" t="s">
        <v>70</v>
      </c>
      <c r="AG24" s="41" t="s">
        <v>70</v>
      </c>
      <c r="AH24" s="41" t="s">
        <v>70</v>
      </c>
      <c r="AI24" s="41" t="s">
        <v>70</v>
      </c>
      <c r="AJ24" s="41" t="s">
        <v>70</v>
      </c>
      <c r="AK24" s="41" t="s">
        <v>70</v>
      </c>
      <c r="AL24" s="41" t="s">
        <v>70</v>
      </c>
      <c r="AM24" s="41" t="s">
        <v>70</v>
      </c>
      <c r="AN24" s="41" t="s">
        <v>70</v>
      </c>
      <c r="AO24" s="41" t="s">
        <v>70</v>
      </c>
    </row>
    <row r="25" spans="1:41" s="5" customFormat="1" ht="18.75" customHeight="1" thickTop="1">
      <c r="A25" s="46" t="s">
        <v>18</v>
      </c>
      <c r="B25" s="18" t="s">
        <v>5</v>
      </c>
      <c r="C25" s="15">
        <f>C8*0.7%</f>
        <v>3.6687</v>
      </c>
      <c r="D25" s="15">
        <f aca="true" t="shared" si="11" ref="D25:AO25">D8*0.7%</f>
        <v>2.2693999999999996</v>
      </c>
      <c r="E25" s="15">
        <f t="shared" si="11"/>
        <v>3.6414</v>
      </c>
      <c r="F25" s="15">
        <f t="shared" si="11"/>
        <v>2.3484999999999996</v>
      </c>
      <c r="G25" s="15">
        <f t="shared" si="11"/>
        <v>3.6119999999999997</v>
      </c>
      <c r="H25" s="15">
        <f t="shared" si="11"/>
        <v>3.5854</v>
      </c>
      <c r="I25" s="15">
        <f t="shared" si="11"/>
        <v>3.673599999999999</v>
      </c>
      <c r="J25" s="15">
        <f t="shared" si="11"/>
        <v>3.5755999999999997</v>
      </c>
      <c r="K25" s="15">
        <f t="shared" si="11"/>
        <v>3.5713999999999997</v>
      </c>
      <c r="L25" s="15">
        <f t="shared" si="11"/>
        <v>3.5854</v>
      </c>
      <c r="M25" s="15">
        <f t="shared" si="11"/>
        <v>3.6259999999999994</v>
      </c>
      <c r="N25" s="15">
        <f t="shared" si="11"/>
        <v>3.5987</v>
      </c>
      <c r="O25" s="15">
        <f t="shared" si="11"/>
        <v>3.6764</v>
      </c>
      <c r="P25" s="15">
        <f t="shared" si="11"/>
        <v>3.6994999999999996</v>
      </c>
      <c r="Q25" s="15">
        <f t="shared" si="11"/>
        <v>3.586099999999999</v>
      </c>
      <c r="R25" s="15">
        <f t="shared" si="11"/>
        <v>3.6169</v>
      </c>
      <c r="S25" s="15">
        <f t="shared" si="11"/>
        <v>3.6169</v>
      </c>
      <c r="T25" s="15">
        <f t="shared" si="11"/>
        <v>5.0329999999999995</v>
      </c>
      <c r="U25" s="15">
        <f t="shared" si="11"/>
        <v>3.5874999999999995</v>
      </c>
      <c r="V25" s="15">
        <f t="shared" si="11"/>
        <v>0.6314</v>
      </c>
      <c r="W25" s="15">
        <f t="shared" si="11"/>
        <v>3.4922999999999993</v>
      </c>
      <c r="X25" s="15">
        <f t="shared" si="11"/>
        <v>5.058199999999999</v>
      </c>
      <c r="Y25" s="15">
        <f t="shared" si="11"/>
        <v>2.4499999999999997</v>
      </c>
      <c r="Z25" s="15">
        <f t="shared" si="11"/>
        <v>3.652599999999999</v>
      </c>
      <c r="AA25" s="15">
        <f t="shared" si="11"/>
        <v>3.6938999999999997</v>
      </c>
      <c r="AB25" s="15">
        <f t="shared" si="11"/>
        <v>1.7310999999999999</v>
      </c>
      <c r="AC25" s="15">
        <f t="shared" si="11"/>
        <v>3.6000999999999994</v>
      </c>
      <c r="AD25" s="15">
        <f t="shared" si="11"/>
        <v>1.7226999999999997</v>
      </c>
      <c r="AE25" s="15">
        <f t="shared" si="11"/>
        <v>3.4915999999999996</v>
      </c>
      <c r="AF25" s="15">
        <f t="shared" si="11"/>
        <v>4.504499999999999</v>
      </c>
      <c r="AG25" s="15">
        <f t="shared" si="11"/>
        <v>2.2238999999999995</v>
      </c>
      <c r="AH25" s="15">
        <f t="shared" si="11"/>
        <v>3.6427999999999994</v>
      </c>
      <c r="AI25" s="15">
        <f t="shared" si="11"/>
        <v>5.8828</v>
      </c>
      <c r="AJ25" s="15">
        <f t="shared" si="11"/>
        <v>3.7890999999999995</v>
      </c>
      <c r="AK25" s="15">
        <f t="shared" si="11"/>
        <v>4.744599999999999</v>
      </c>
      <c r="AL25" s="15">
        <f t="shared" si="11"/>
        <v>5.868799999999999</v>
      </c>
      <c r="AM25" s="15">
        <f t="shared" si="11"/>
        <v>1.0821999999999998</v>
      </c>
      <c r="AN25" s="15">
        <f t="shared" si="11"/>
        <v>1.6183999999999998</v>
      </c>
      <c r="AO25" s="15">
        <f t="shared" si="11"/>
        <v>4.706099999999999</v>
      </c>
    </row>
    <row r="26" spans="1:41" s="5" customFormat="1" ht="18.75" customHeight="1">
      <c r="A26" s="47"/>
      <c r="B26" s="19" t="s">
        <v>13</v>
      </c>
      <c r="C26" s="14">
        <f>45.32*C25</f>
        <v>166.265484</v>
      </c>
      <c r="D26" s="14">
        <f aca="true" t="shared" si="12" ref="D26:AO26">45.32*D25</f>
        <v>102.84920799999999</v>
      </c>
      <c r="E26" s="14">
        <f t="shared" si="12"/>
        <v>165.028248</v>
      </c>
      <c r="F26" s="14">
        <f t="shared" si="12"/>
        <v>106.43401999999998</v>
      </c>
      <c r="G26" s="14">
        <f t="shared" si="12"/>
        <v>163.69583999999998</v>
      </c>
      <c r="H26" s="14">
        <f t="shared" si="12"/>
        <v>162.490328</v>
      </c>
      <c r="I26" s="14">
        <f t="shared" si="12"/>
        <v>166.48755199999997</v>
      </c>
      <c r="J26" s="14">
        <f t="shared" si="12"/>
        <v>162.046192</v>
      </c>
      <c r="K26" s="14">
        <f t="shared" si="12"/>
        <v>161.85584799999998</v>
      </c>
      <c r="L26" s="14">
        <f t="shared" si="12"/>
        <v>162.490328</v>
      </c>
      <c r="M26" s="14">
        <f t="shared" si="12"/>
        <v>164.33031999999997</v>
      </c>
      <c r="N26" s="14">
        <f t="shared" si="12"/>
        <v>163.093084</v>
      </c>
      <c r="O26" s="14">
        <f t="shared" si="12"/>
        <v>166.614448</v>
      </c>
      <c r="P26" s="14">
        <f t="shared" si="12"/>
        <v>167.66134</v>
      </c>
      <c r="Q26" s="14">
        <f t="shared" si="12"/>
        <v>162.52205199999997</v>
      </c>
      <c r="R26" s="14">
        <f t="shared" si="12"/>
        <v>163.91790799999998</v>
      </c>
      <c r="S26" s="14">
        <f t="shared" si="12"/>
        <v>163.91790799999998</v>
      </c>
      <c r="T26" s="14">
        <f t="shared" si="12"/>
        <v>228.09555999999998</v>
      </c>
      <c r="U26" s="14">
        <f t="shared" si="12"/>
        <v>162.58549999999997</v>
      </c>
      <c r="V26" s="14">
        <f t="shared" si="12"/>
        <v>28.615047999999998</v>
      </c>
      <c r="W26" s="14">
        <f t="shared" si="12"/>
        <v>158.27103599999998</v>
      </c>
      <c r="X26" s="14">
        <f t="shared" si="12"/>
        <v>229.23762399999998</v>
      </c>
      <c r="Y26" s="14">
        <f t="shared" si="12"/>
        <v>111.03399999999999</v>
      </c>
      <c r="Z26" s="14">
        <f t="shared" si="12"/>
        <v>165.53583199999997</v>
      </c>
      <c r="AA26" s="14">
        <f t="shared" si="12"/>
        <v>167.407548</v>
      </c>
      <c r="AB26" s="14">
        <f t="shared" si="12"/>
        <v>78.453452</v>
      </c>
      <c r="AC26" s="14">
        <f t="shared" si="12"/>
        <v>163.15653199999997</v>
      </c>
      <c r="AD26" s="14">
        <f t="shared" si="12"/>
        <v>78.07276399999999</v>
      </c>
      <c r="AE26" s="14">
        <f t="shared" si="12"/>
        <v>158.23931199999998</v>
      </c>
      <c r="AF26" s="14">
        <f t="shared" si="12"/>
        <v>204.14393999999996</v>
      </c>
      <c r="AG26" s="14">
        <f t="shared" si="12"/>
        <v>100.78714799999997</v>
      </c>
      <c r="AH26" s="14">
        <f t="shared" si="12"/>
        <v>165.09169599999998</v>
      </c>
      <c r="AI26" s="14">
        <f t="shared" si="12"/>
        <v>266.608496</v>
      </c>
      <c r="AJ26" s="14">
        <f t="shared" si="12"/>
        <v>171.72201199999998</v>
      </c>
      <c r="AK26" s="14">
        <f t="shared" si="12"/>
        <v>215.02527199999997</v>
      </c>
      <c r="AL26" s="14">
        <f t="shared" si="12"/>
        <v>265.97401599999995</v>
      </c>
      <c r="AM26" s="14">
        <f t="shared" si="12"/>
        <v>49.045303999999994</v>
      </c>
      <c r="AN26" s="14">
        <f t="shared" si="12"/>
        <v>73.34588799999999</v>
      </c>
      <c r="AO26" s="14">
        <f t="shared" si="12"/>
        <v>213.28045199999997</v>
      </c>
    </row>
    <row r="27" spans="1:41" s="5" customFormat="1" ht="18.75" customHeight="1">
      <c r="A27" s="47"/>
      <c r="B27" s="19" t="s">
        <v>2</v>
      </c>
      <c r="C27" s="14">
        <f>C26/C7/12</f>
        <v>0.026436666666666664</v>
      </c>
      <c r="D27" s="14">
        <f aca="true" t="shared" si="13" ref="D27:AO27">D26/D7/12</f>
        <v>0.026436666666666664</v>
      </c>
      <c r="E27" s="14">
        <f t="shared" si="13"/>
        <v>0.026436666666666664</v>
      </c>
      <c r="F27" s="14">
        <f t="shared" si="13"/>
        <v>0.02643666666666666</v>
      </c>
      <c r="G27" s="14">
        <f t="shared" si="13"/>
        <v>0.026436666666666664</v>
      </c>
      <c r="H27" s="14">
        <f t="shared" si="13"/>
        <v>0.026436666666666664</v>
      </c>
      <c r="I27" s="14">
        <f t="shared" si="13"/>
        <v>0.026436666666666664</v>
      </c>
      <c r="J27" s="14">
        <f t="shared" si="13"/>
        <v>0.026436666666666664</v>
      </c>
      <c r="K27" s="14">
        <f t="shared" si="13"/>
        <v>0.026436666666666664</v>
      </c>
      <c r="L27" s="14">
        <f t="shared" si="13"/>
        <v>0.026436666666666664</v>
      </c>
      <c r="M27" s="14">
        <f t="shared" si="13"/>
        <v>0.026436666666666664</v>
      </c>
      <c r="N27" s="14">
        <f t="shared" si="13"/>
        <v>0.026436666666666667</v>
      </c>
      <c r="O27" s="14">
        <f t="shared" si="13"/>
        <v>0.026436666666666664</v>
      </c>
      <c r="P27" s="14">
        <f t="shared" si="13"/>
        <v>0.026436666666666664</v>
      </c>
      <c r="Q27" s="14">
        <f t="shared" si="13"/>
        <v>0.026436666666666664</v>
      </c>
      <c r="R27" s="14">
        <f t="shared" si="13"/>
        <v>0.026436666666666664</v>
      </c>
      <c r="S27" s="14">
        <f t="shared" si="13"/>
        <v>0.026436666666666664</v>
      </c>
      <c r="T27" s="14">
        <f t="shared" si="13"/>
        <v>0.026436666666666664</v>
      </c>
      <c r="U27" s="14">
        <f t="shared" si="13"/>
        <v>0.02643666666666666</v>
      </c>
      <c r="V27" s="14">
        <f t="shared" si="13"/>
        <v>0.026436666666666664</v>
      </c>
      <c r="W27" s="14">
        <f t="shared" si="13"/>
        <v>0.026436666666666664</v>
      </c>
      <c r="X27" s="14">
        <f t="shared" si="13"/>
        <v>0.026436666666666664</v>
      </c>
      <c r="Y27" s="14">
        <f t="shared" si="13"/>
        <v>0.026436666666666664</v>
      </c>
      <c r="Z27" s="14">
        <f t="shared" si="13"/>
        <v>0.026436666666666664</v>
      </c>
      <c r="AA27" s="14">
        <f t="shared" si="13"/>
        <v>0.026436666666666664</v>
      </c>
      <c r="AB27" s="14">
        <f t="shared" si="13"/>
        <v>0.026436666666666664</v>
      </c>
      <c r="AC27" s="14">
        <f t="shared" si="13"/>
        <v>0.026436666666666664</v>
      </c>
      <c r="AD27" s="14">
        <f t="shared" si="13"/>
        <v>0.026436666666666664</v>
      </c>
      <c r="AE27" s="14">
        <f t="shared" si="13"/>
        <v>0.026436666666666664</v>
      </c>
      <c r="AF27" s="14">
        <f t="shared" si="13"/>
        <v>0.02643666666666666</v>
      </c>
      <c r="AG27" s="14">
        <f t="shared" si="13"/>
        <v>0.02643666666666666</v>
      </c>
      <c r="AH27" s="14">
        <f t="shared" si="13"/>
        <v>0.026436666666666664</v>
      </c>
      <c r="AI27" s="14">
        <f t="shared" si="13"/>
        <v>0.026436666666666667</v>
      </c>
      <c r="AJ27" s="14">
        <f t="shared" si="13"/>
        <v>0.026436666666666664</v>
      </c>
      <c r="AK27" s="14">
        <f t="shared" si="13"/>
        <v>0.026436666666666664</v>
      </c>
      <c r="AL27" s="14">
        <f t="shared" si="13"/>
        <v>0.026436666666666664</v>
      </c>
      <c r="AM27" s="14">
        <f t="shared" si="13"/>
        <v>0.026436666666666664</v>
      </c>
      <c r="AN27" s="14">
        <f t="shared" si="13"/>
        <v>0.026436666666666664</v>
      </c>
      <c r="AO27" s="14">
        <f t="shared" si="13"/>
        <v>0.026436666666666664</v>
      </c>
    </row>
    <row r="28" spans="1:41" s="5" customFormat="1" ht="18.75" customHeight="1" thickBot="1">
      <c r="A28" s="48"/>
      <c r="B28" s="20" t="s">
        <v>0</v>
      </c>
      <c r="C28" s="13" t="s">
        <v>14</v>
      </c>
      <c r="D28" s="13" t="s">
        <v>14</v>
      </c>
      <c r="E28" s="13" t="s">
        <v>14</v>
      </c>
      <c r="F28" s="13" t="s">
        <v>14</v>
      </c>
      <c r="G28" s="13" t="s">
        <v>14</v>
      </c>
      <c r="H28" s="13" t="s">
        <v>14</v>
      </c>
      <c r="I28" s="13" t="s">
        <v>14</v>
      </c>
      <c r="J28" s="13" t="s">
        <v>14</v>
      </c>
      <c r="K28" s="13" t="s">
        <v>14</v>
      </c>
      <c r="L28" s="13" t="s">
        <v>14</v>
      </c>
      <c r="M28" s="13" t="s">
        <v>14</v>
      </c>
      <c r="N28" s="13" t="s">
        <v>14</v>
      </c>
      <c r="O28" s="13" t="s">
        <v>14</v>
      </c>
      <c r="P28" s="13" t="s">
        <v>14</v>
      </c>
      <c r="Q28" s="13" t="s">
        <v>14</v>
      </c>
      <c r="R28" s="13" t="s">
        <v>14</v>
      </c>
      <c r="S28" s="13" t="s">
        <v>14</v>
      </c>
      <c r="T28" s="13" t="s">
        <v>14</v>
      </c>
      <c r="U28" s="13" t="s">
        <v>14</v>
      </c>
      <c r="V28" s="13" t="s">
        <v>14</v>
      </c>
      <c r="W28" s="13" t="s">
        <v>14</v>
      </c>
      <c r="X28" s="13" t="s">
        <v>14</v>
      </c>
      <c r="Y28" s="13" t="s">
        <v>14</v>
      </c>
      <c r="Z28" s="13" t="s">
        <v>14</v>
      </c>
      <c r="AA28" s="13" t="s">
        <v>14</v>
      </c>
      <c r="AB28" s="13" t="s">
        <v>14</v>
      </c>
      <c r="AC28" s="13" t="s">
        <v>14</v>
      </c>
      <c r="AD28" s="13" t="s">
        <v>14</v>
      </c>
      <c r="AE28" s="13" t="s">
        <v>14</v>
      </c>
      <c r="AF28" s="13" t="s">
        <v>14</v>
      </c>
      <c r="AG28" s="13" t="s">
        <v>14</v>
      </c>
      <c r="AH28" s="13" t="s">
        <v>14</v>
      </c>
      <c r="AI28" s="13" t="s">
        <v>14</v>
      </c>
      <c r="AJ28" s="13" t="s">
        <v>14</v>
      </c>
      <c r="AK28" s="13" t="s">
        <v>14</v>
      </c>
      <c r="AL28" s="13" t="s">
        <v>14</v>
      </c>
      <c r="AM28" s="13" t="s">
        <v>14</v>
      </c>
      <c r="AN28" s="13" t="s">
        <v>14</v>
      </c>
      <c r="AO28" s="13" t="s">
        <v>14</v>
      </c>
    </row>
    <row r="29" spans="1:41" s="27" customFormat="1" ht="18.75" customHeight="1" thickTop="1">
      <c r="A29" s="46" t="s">
        <v>19</v>
      </c>
      <c r="B29" s="21" t="s">
        <v>15</v>
      </c>
      <c r="C29" s="28" t="s">
        <v>27</v>
      </c>
      <c r="D29" s="28" t="s">
        <v>33</v>
      </c>
      <c r="E29" s="28" t="s">
        <v>43</v>
      </c>
      <c r="F29" s="28" t="s">
        <v>33</v>
      </c>
      <c r="G29" s="28" t="s">
        <v>43</v>
      </c>
      <c r="H29" s="28" t="s">
        <v>43</v>
      </c>
      <c r="I29" s="28" t="s">
        <v>43</v>
      </c>
      <c r="J29" s="28" t="s">
        <v>43</v>
      </c>
      <c r="K29" s="28" t="s">
        <v>43</v>
      </c>
      <c r="L29" s="28" t="s">
        <v>43</v>
      </c>
      <c r="M29" s="28" t="s">
        <v>43</v>
      </c>
      <c r="N29" s="28" t="s">
        <v>43</v>
      </c>
      <c r="O29" s="28" t="s">
        <v>43</v>
      </c>
      <c r="P29" s="28" t="s">
        <v>43</v>
      </c>
      <c r="Q29" s="28" t="s">
        <v>43</v>
      </c>
      <c r="R29" s="28" t="s">
        <v>43</v>
      </c>
      <c r="S29" s="28" t="s">
        <v>43</v>
      </c>
      <c r="T29" s="28" t="s">
        <v>40</v>
      </c>
      <c r="U29" s="28" t="s">
        <v>69</v>
      </c>
      <c r="V29" s="28" t="s">
        <v>26</v>
      </c>
      <c r="W29" s="28" t="s">
        <v>29</v>
      </c>
      <c r="X29" s="28" t="s">
        <v>40</v>
      </c>
      <c r="Y29" s="28" t="s">
        <v>47</v>
      </c>
      <c r="Z29" s="28" t="s">
        <v>43</v>
      </c>
      <c r="AA29" s="28" t="s">
        <v>47</v>
      </c>
      <c r="AB29" s="28" t="s">
        <v>47</v>
      </c>
      <c r="AC29" s="28" t="s">
        <v>32</v>
      </c>
      <c r="AD29" s="28" t="s">
        <v>71</v>
      </c>
      <c r="AE29" s="28" t="s">
        <v>26</v>
      </c>
      <c r="AF29" s="28" t="s">
        <v>25</v>
      </c>
      <c r="AG29" s="28" t="s">
        <v>72</v>
      </c>
      <c r="AH29" s="28" t="s">
        <v>31</v>
      </c>
      <c r="AI29" s="28" t="s">
        <v>73</v>
      </c>
      <c r="AJ29" s="28" t="s">
        <v>74</v>
      </c>
      <c r="AK29" s="28" t="s">
        <v>75</v>
      </c>
      <c r="AL29" s="28" t="s">
        <v>27</v>
      </c>
      <c r="AM29" s="28" t="s">
        <v>76</v>
      </c>
      <c r="AN29" s="28" t="s">
        <v>21</v>
      </c>
      <c r="AO29" s="28" t="s">
        <v>77</v>
      </c>
    </row>
    <row r="30" spans="1:41" s="5" customFormat="1" ht="18.75" customHeight="1">
      <c r="A30" s="47"/>
      <c r="B30" s="23" t="s">
        <v>4</v>
      </c>
      <c r="C30" s="4">
        <f>C29*8%</f>
        <v>0.8</v>
      </c>
      <c r="D30" s="4">
        <f aca="true" t="shared" si="14" ref="D30:AO30">D29*8%</f>
        <v>1.44</v>
      </c>
      <c r="E30" s="4">
        <f t="shared" si="14"/>
        <v>2.24</v>
      </c>
      <c r="F30" s="4">
        <f t="shared" si="14"/>
        <v>1.44</v>
      </c>
      <c r="G30" s="4">
        <f t="shared" si="14"/>
        <v>2.24</v>
      </c>
      <c r="H30" s="4">
        <f t="shared" si="14"/>
        <v>2.24</v>
      </c>
      <c r="I30" s="4">
        <f t="shared" si="14"/>
        <v>2.24</v>
      </c>
      <c r="J30" s="4">
        <f t="shared" si="14"/>
        <v>2.24</v>
      </c>
      <c r="K30" s="4">
        <f t="shared" si="14"/>
        <v>2.24</v>
      </c>
      <c r="L30" s="4">
        <f t="shared" si="14"/>
        <v>2.24</v>
      </c>
      <c r="M30" s="4">
        <f t="shared" si="14"/>
        <v>2.24</v>
      </c>
      <c r="N30" s="4">
        <f t="shared" si="14"/>
        <v>2.24</v>
      </c>
      <c r="O30" s="4">
        <f t="shared" si="14"/>
        <v>2.24</v>
      </c>
      <c r="P30" s="4">
        <f t="shared" si="14"/>
        <v>2.24</v>
      </c>
      <c r="Q30" s="4">
        <f t="shared" si="14"/>
        <v>2.24</v>
      </c>
      <c r="R30" s="4">
        <f t="shared" si="14"/>
        <v>2.24</v>
      </c>
      <c r="S30" s="4">
        <f t="shared" si="14"/>
        <v>2.24</v>
      </c>
      <c r="T30" s="4">
        <f t="shared" si="14"/>
        <v>2.88</v>
      </c>
      <c r="U30" s="4">
        <f t="shared" si="14"/>
        <v>2</v>
      </c>
      <c r="V30" s="4">
        <f t="shared" si="14"/>
        <v>0.24</v>
      </c>
      <c r="W30" s="4">
        <f t="shared" si="14"/>
        <v>1.28</v>
      </c>
      <c r="X30" s="4">
        <f t="shared" si="14"/>
        <v>2.88</v>
      </c>
      <c r="Y30" s="4">
        <f t="shared" si="14"/>
        <v>0</v>
      </c>
      <c r="Z30" s="4">
        <f t="shared" si="14"/>
        <v>2.24</v>
      </c>
      <c r="AA30" s="4">
        <f t="shared" si="14"/>
        <v>0</v>
      </c>
      <c r="AB30" s="4">
        <f t="shared" si="14"/>
        <v>0</v>
      </c>
      <c r="AC30" s="4">
        <f t="shared" si="14"/>
        <v>0.08</v>
      </c>
      <c r="AD30" s="4">
        <f t="shared" si="14"/>
        <v>0.16</v>
      </c>
      <c r="AE30" s="4">
        <f t="shared" si="14"/>
        <v>0.24</v>
      </c>
      <c r="AF30" s="4">
        <f t="shared" si="14"/>
        <v>0.32</v>
      </c>
      <c r="AG30" s="4">
        <f t="shared" si="14"/>
        <v>0.4</v>
      </c>
      <c r="AH30" s="4">
        <f t="shared" si="14"/>
        <v>0.48</v>
      </c>
      <c r="AI30" s="4">
        <f t="shared" si="14"/>
        <v>0.56</v>
      </c>
      <c r="AJ30" s="4">
        <f t="shared" si="14"/>
        <v>0.64</v>
      </c>
      <c r="AK30" s="4">
        <f t="shared" si="14"/>
        <v>0.72</v>
      </c>
      <c r="AL30" s="4">
        <f t="shared" si="14"/>
        <v>0.8</v>
      </c>
      <c r="AM30" s="4">
        <f t="shared" si="14"/>
        <v>0.88</v>
      </c>
      <c r="AN30" s="4">
        <f t="shared" si="14"/>
        <v>0.96</v>
      </c>
      <c r="AO30" s="4">
        <f t="shared" si="14"/>
        <v>1.04</v>
      </c>
    </row>
    <row r="31" spans="1:41" s="5" customFormat="1" ht="18.75" customHeight="1">
      <c r="A31" s="47"/>
      <c r="B31" s="24" t="s">
        <v>1</v>
      </c>
      <c r="C31" s="2">
        <f>C30*1209.48</f>
        <v>967.5840000000001</v>
      </c>
      <c r="D31" s="2">
        <f aca="true" t="shared" si="15" ref="D31:AO31">D30*1209.48</f>
        <v>1741.6512</v>
      </c>
      <c r="E31" s="2">
        <f t="shared" si="15"/>
        <v>2709.2352</v>
      </c>
      <c r="F31" s="2">
        <f t="shared" si="15"/>
        <v>1741.6512</v>
      </c>
      <c r="G31" s="2">
        <f t="shared" si="15"/>
        <v>2709.2352</v>
      </c>
      <c r="H31" s="2">
        <f t="shared" si="15"/>
        <v>2709.2352</v>
      </c>
      <c r="I31" s="2">
        <f t="shared" si="15"/>
        <v>2709.2352</v>
      </c>
      <c r="J31" s="2">
        <f t="shared" si="15"/>
        <v>2709.2352</v>
      </c>
      <c r="K31" s="2">
        <f t="shared" si="15"/>
        <v>2709.2352</v>
      </c>
      <c r="L31" s="2">
        <f t="shared" si="15"/>
        <v>2709.2352</v>
      </c>
      <c r="M31" s="2">
        <f t="shared" si="15"/>
        <v>2709.2352</v>
      </c>
      <c r="N31" s="2">
        <f t="shared" si="15"/>
        <v>2709.2352</v>
      </c>
      <c r="O31" s="2">
        <f t="shared" si="15"/>
        <v>2709.2352</v>
      </c>
      <c r="P31" s="2">
        <f t="shared" si="15"/>
        <v>2709.2352</v>
      </c>
      <c r="Q31" s="2">
        <f t="shared" si="15"/>
        <v>2709.2352</v>
      </c>
      <c r="R31" s="2">
        <f t="shared" si="15"/>
        <v>2709.2352</v>
      </c>
      <c r="S31" s="2">
        <f t="shared" si="15"/>
        <v>2709.2352</v>
      </c>
      <c r="T31" s="2">
        <f t="shared" si="15"/>
        <v>3483.3024</v>
      </c>
      <c r="U31" s="2">
        <f t="shared" si="15"/>
        <v>2418.96</v>
      </c>
      <c r="V31" s="2">
        <f t="shared" si="15"/>
        <v>290.2752</v>
      </c>
      <c r="W31" s="2">
        <f t="shared" si="15"/>
        <v>1548.1344000000001</v>
      </c>
      <c r="X31" s="2">
        <f t="shared" si="15"/>
        <v>3483.3024</v>
      </c>
      <c r="Y31" s="2">
        <f t="shared" si="15"/>
        <v>0</v>
      </c>
      <c r="Z31" s="2">
        <f t="shared" si="15"/>
        <v>2709.2352</v>
      </c>
      <c r="AA31" s="2">
        <f t="shared" si="15"/>
        <v>0</v>
      </c>
      <c r="AB31" s="2">
        <f t="shared" si="15"/>
        <v>0</v>
      </c>
      <c r="AC31" s="2">
        <f t="shared" si="15"/>
        <v>96.75840000000001</v>
      </c>
      <c r="AD31" s="2">
        <f t="shared" si="15"/>
        <v>193.51680000000002</v>
      </c>
      <c r="AE31" s="2">
        <f t="shared" si="15"/>
        <v>290.2752</v>
      </c>
      <c r="AF31" s="2">
        <f t="shared" si="15"/>
        <v>387.03360000000004</v>
      </c>
      <c r="AG31" s="2">
        <f t="shared" si="15"/>
        <v>483.79200000000003</v>
      </c>
      <c r="AH31" s="2">
        <f t="shared" si="15"/>
        <v>580.5504</v>
      </c>
      <c r="AI31" s="2">
        <f t="shared" si="15"/>
        <v>677.3088</v>
      </c>
      <c r="AJ31" s="2">
        <f t="shared" si="15"/>
        <v>774.0672000000001</v>
      </c>
      <c r="AK31" s="2">
        <f t="shared" si="15"/>
        <v>870.8256</v>
      </c>
      <c r="AL31" s="2">
        <f t="shared" si="15"/>
        <v>967.5840000000001</v>
      </c>
      <c r="AM31" s="2">
        <f t="shared" si="15"/>
        <v>1064.3424</v>
      </c>
      <c r="AN31" s="2">
        <f t="shared" si="15"/>
        <v>1161.1008</v>
      </c>
      <c r="AO31" s="2">
        <f t="shared" si="15"/>
        <v>1257.8592</v>
      </c>
    </row>
    <row r="32" spans="1:41" s="5" customFormat="1" ht="18.75" customHeight="1">
      <c r="A32" s="47"/>
      <c r="B32" s="24" t="s">
        <v>2</v>
      </c>
      <c r="C32" s="3">
        <f aca="true" t="shared" si="16" ref="C32:AH32">C31/C7/12</f>
        <v>0.15384850219423774</v>
      </c>
      <c r="D32" s="3">
        <f t="shared" si="16"/>
        <v>0.44767921036397285</v>
      </c>
      <c r="E32" s="3">
        <f t="shared" si="16"/>
        <v>0.4340053825451749</v>
      </c>
      <c r="F32" s="3">
        <f t="shared" si="16"/>
        <v>0.43260089418777947</v>
      </c>
      <c r="G32" s="3">
        <f t="shared" si="16"/>
        <v>0.437537984496124</v>
      </c>
      <c r="H32" s="3">
        <f t="shared" si="16"/>
        <v>0.440784068723155</v>
      </c>
      <c r="I32" s="3">
        <f t="shared" si="16"/>
        <v>0.43020121951219514</v>
      </c>
      <c r="J32" s="3">
        <f t="shared" si="16"/>
        <v>0.44199216914643696</v>
      </c>
      <c r="K32" s="3">
        <f t="shared" si="16"/>
        <v>0.44251195609564875</v>
      </c>
      <c r="L32" s="3">
        <f t="shared" si="16"/>
        <v>0.440784068723155</v>
      </c>
      <c r="M32" s="3">
        <f t="shared" si="16"/>
        <v>0.43584864864864864</v>
      </c>
      <c r="N32" s="3">
        <f t="shared" si="16"/>
        <v>0.4391550282046294</v>
      </c>
      <c r="O32" s="3">
        <f t="shared" si="16"/>
        <v>0.42987357197258186</v>
      </c>
      <c r="P32" s="3">
        <f t="shared" si="16"/>
        <v>0.42718940397350996</v>
      </c>
      <c r="Q32" s="3">
        <f t="shared" si="16"/>
        <v>0.4406980284989264</v>
      </c>
      <c r="R32" s="3">
        <f t="shared" si="16"/>
        <v>0.4369452293400426</v>
      </c>
      <c r="S32" s="3">
        <f t="shared" si="16"/>
        <v>0.4369452293400426</v>
      </c>
      <c r="T32" s="3">
        <f t="shared" si="16"/>
        <v>0.40372072322670377</v>
      </c>
      <c r="U32" s="3">
        <f t="shared" si="16"/>
        <v>0.3933268292682927</v>
      </c>
      <c r="V32" s="3">
        <f t="shared" si="16"/>
        <v>0.2681773835920177</v>
      </c>
      <c r="W32" s="3">
        <f t="shared" si="16"/>
        <v>0.2585913008618962</v>
      </c>
      <c r="X32" s="3">
        <f t="shared" si="16"/>
        <v>0.40170938278438967</v>
      </c>
      <c r="Y32" s="3">
        <f t="shared" si="16"/>
        <v>0</v>
      </c>
      <c r="Z32" s="3">
        <f t="shared" si="16"/>
        <v>0.4326745879647375</v>
      </c>
      <c r="AA32" s="3">
        <f t="shared" si="16"/>
        <v>0</v>
      </c>
      <c r="AB32" s="3">
        <f t="shared" si="16"/>
        <v>0</v>
      </c>
      <c r="AC32" s="3">
        <f t="shared" si="16"/>
        <v>0.015678008944195996</v>
      </c>
      <c r="AD32" s="3">
        <f t="shared" si="16"/>
        <v>0.06552783421373426</v>
      </c>
      <c r="AE32" s="3">
        <f t="shared" si="16"/>
        <v>0.048495589414595024</v>
      </c>
      <c r="AF32" s="3">
        <f t="shared" si="16"/>
        <v>0.05012090132090133</v>
      </c>
      <c r="AG32" s="3">
        <f t="shared" si="16"/>
        <v>0.12689959080893926</v>
      </c>
      <c r="AH32" s="3">
        <f t="shared" si="16"/>
        <v>0.09296541122213682</v>
      </c>
      <c r="AI32" s="3">
        <f aca="true" t="shared" si="17" ref="AI32:AO32">AI31/AI7/12</f>
        <v>0.06716135173726796</v>
      </c>
      <c r="AJ32" s="3">
        <f t="shared" si="17"/>
        <v>0.11916792905967118</v>
      </c>
      <c r="AK32" s="3">
        <f t="shared" si="17"/>
        <v>0.10706521097668929</v>
      </c>
      <c r="AL32" s="3">
        <f t="shared" si="17"/>
        <v>0.09617366412213742</v>
      </c>
      <c r="AM32" s="3">
        <f t="shared" si="17"/>
        <v>0.5737076326002587</v>
      </c>
      <c r="AN32" s="3">
        <f t="shared" si="17"/>
        <v>0.4185051903114187</v>
      </c>
      <c r="AO32" s="3">
        <f t="shared" si="17"/>
        <v>0.15591491893499929</v>
      </c>
    </row>
    <row r="33" spans="1:41" s="5" customFormat="1" ht="18.75" customHeight="1" thickBot="1">
      <c r="A33" s="48"/>
      <c r="B33" s="20" t="s">
        <v>0</v>
      </c>
      <c r="C33" s="13" t="s">
        <v>14</v>
      </c>
      <c r="D33" s="13" t="s">
        <v>14</v>
      </c>
      <c r="E33" s="13" t="s">
        <v>14</v>
      </c>
      <c r="F33" s="13" t="s">
        <v>14</v>
      </c>
      <c r="G33" s="13" t="s">
        <v>14</v>
      </c>
      <c r="H33" s="13" t="s">
        <v>14</v>
      </c>
      <c r="I33" s="13" t="s">
        <v>14</v>
      </c>
      <c r="J33" s="13" t="s">
        <v>14</v>
      </c>
      <c r="K33" s="13" t="s">
        <v>14</v>
      </c>
      <c r="L33" s="13" t="s">
        <v>14</v>
      </c>
      <c r="M33" s="13" t="s">
        <v>14</v>
      </c>
      <c r="N33" s="13" t="s">
        <v>14</v>
      </c>
      <c r="O33" s="13" t="s">
        <v>14</v>
      </c>
      <c r="P33" s="13" t="s">
        <v>14</v>
      </c>
      <c r="Q33" s="13" t="s">
        <v>14</v>
      </c>
      <c r="R33" s="13" t="s">
        <v>14</v>
      </c>
      <c r="S33" s="13" t="s">
        <v>14</v>
      </c>
      <c r="T33" s="13" t="s">
        <v>14</v>
      </c>
      <c r="U33" s="13" t="s">
        <v>14</v>
      </c>
      <c r="V33" s="13" t="s">
        <v>14</v>
      </c>
      <c r="W33" s="13" t="s">
        <v>14</v>
      </c>
      <c r="X33" s="13" t="s">
        <v>14</v>
      </c>
      <c r="Y33" s="13" t="s">
        <v>14</v>
      </c>
      <c r="Z33" s="13" t="s">
        <v>14</v>
      </c>
      <c r="AA33" s="13" t="s">
        <v>14</v>
      </c>
      <c r="AB33" s="13" t="s">
        <v>14</v>
      </c>
      <c r="AC33" s="13" t="s">
        <v>14</v>
      </c>
      <c r="AD33" s="13" t="s">
        <v>14</v>
      </c>
      <c r="AE33" s="13" t="s">
        <v>14</v>
      </c>
      <c r="AF33" s="13" t="s">
        <v>14</v>
      </c>
      <c r="AG33" s="13" t="s">
        <v>14</v>
      </c>
      <c r="AH33" s="13" t="s">
        <v>14</v>
      </c>
      <c r="AI33" s="13" t="s">
        <v>14</v>
      </c>
      <c r="AJ33" s="13" t="s">
        <v>14</v>
      </c>
      <c r="AK33" s="13" t="s">
        <v>14</v>
      </c>
      <c r="AL33" s="13" t="s">
        <v>14</v>
      </c>
      <c r="AM33" s="13" t="s">
        <v>14</v>
      </c>
      <c r="AN33" s="13" t="s">
        <v>14</v>
      </c>
      <c r="AO33" s="13" t="s">
        <v>14</v>
      </c>
    </row>
    <row r="34" spans="1:42" s="10" customFormat="1" ht="18.75" customHeight="1" thickTop="1">
      <c r="A34" s="52" t="s">
        <v>12</v>
      </c>
      <c r="B34" s="53"/>
      <c r="C34" s="16">
        <f>C10+C14+C19+C22+C26+C31</f>
        <v>37815.26859000001</v>
      </c>
      <c r="D34" s="16">
        <f aca="true" t="shared" si="18" ref="D34:AO34">D10+D14+D19+D22+D26+D31</f>
        <v>26553.45188</v>
      </c>
      <c r="E34" s="16">
        <f t="shared" si="18"/>
        <v>38054.38668000001</v>
      </c>
      <c r="F34" s="16">
        <f t="shared" si="18"/>
        <v>26950.244170000005</v>
      </c>
      <c r="G34" s="16">
        <f t="shared" si="18"/>
        <v>38037.88782</v>
      </c>
      <c r="H34" s="16">
        <f t="shared" si="18"/>
        <v>37739.554480000006</v>
      </c>
      <c r="I34" s="16">
        <f t="shared" si="18"/>
        <v>38702.033200000005</v>
      </c>
      <c r="J34" s="16">
        <f t="shared" si="18"/>
        <v>37928.28428000001</v>
      </c>
      <c r="K34" s="16">
        <f t="shared" si="18"/>
        <v>37911.68282</v>
      </c>
      <c r="L34" s="16">
        <f t="shared" si="18"/>
        <v>37982.600920000004</v>
      </c>
      <c r="M34" s="16">
        <f t="shared" si="18"/>
        <v>38242.79306</v>
      </c>
      <c r="N34" s="16">
        <f t="shared" si="18"/>
        <v>38035.172210000004</v>
      </c>
      <c r="O34" s="16">
        <f t="shared" si="18"/>
        <v>40285.335320000006</v>
      </c>
      <c r="P34" s="16">
        <f t="shared" si="18"/>
        <v>40739.877590000004</v>
      </c>
      <c r="Q34" s="16">
        <f t="shared" si="18"/>
        <v>37842.03275</v>
      </c>
      <c r="R34" s="16">
        <f t="shared" si="18"/>
        <v>38300.302630000006</v>
      </c>
      <c r="S34" s="16">
        <f t="shared" si="18"/>
        <v>39953.99773000001</v>
      </c>
      <c r="T34" s="16">
        <f t="shared" si="18"/>
        <v>46464.22002000001</v>
      </c>
      <c r="U34" s="16">
        <f t="shared" si="18"/>
        <v>32650.770770000003</v>
      </c>
      <c r="V34" s="16">
        <f t="shared" si="18"/>
        <v>11069.02928</v>
      </c>
      <c r="W34" s="16">
        <f t="shared" si="18"/>
        <v>35802.26127</v>
      </c>
      <c r="X34" s="16">
        <f t="shared" si="18"/>
        <v>49040.330120000006</v>
      </c>
      <c r="Y34" s="16">
        <f t="shared" si="18"/>
        <v>27105.465320000003</v>
      </c>
      <c r="Z34" s="16">
        <f t="shared" si="18"/>
        <v>38104.889200000005</v>
      </c>
      <c r="AA34" s="16">
        <f t="shared" si="18"/>
        <v>37623.90615000001</v>
      </c>
      <c r="AB34" s="16">
        <f t="shared" si="18"/>
        <v>20309.670130000002</v>
      </c>
      <c r="AC34" s="16">
        <f t="shared" si="18"/>
        <v>37054.32565</v>
      </c>
      <c r="AD34" s="16">
        <f t="shared" si="18"/>
        <v>20466.86803</v>
      </c>
      <c r="AE34" s="16">
        <f t="shared" si="18"/>
        <v>35647.808059999996</v>
      </c>
      <c r="AF34" s="16">
        <f t="shared" si="18"/>
        <v>43957.08393000001</v>
      </c>
      <c r="AG34" s="16">
        <f t="shared" si="18"/>
        <v>27304.496909999998</v>
      </c>
      <c r="AH34" s="16">
        <f t="shared" si="18"/>
        <v>37012.48076</v>
      </c>
      <c r="AI34" s="16">
        <f t="shared" si="18"/>
        <v>56133.90988000001</v>
      </c>
      <c r="AJ34" s="16">
        <f t="shared" si="18"/>
        <v>41720.20962999999</v>
      </c>
      <c r="AK34" s="16">
        <f t="shared" si="18"/>
        <v>47213.664639999995</v>
      </c>
      <c r="AL34" s="16">
        <f t="shared" si="18"/>
        <v>56404.458080000004</v>
      </c>
      <c r="AM34" s="16">
        <f t="shared" si="18"/>
        <v>16075.482219999998</v>
      </c>
      <c r="AN34" s="16">
        <f t="shared" si="18"/>
        <v>21022.18244</v>
      </c>
      <c r="AO34" s="16">
        <f t="shared" si="18"/>
        <v>48192.159609999995</v>
      </c>
      <c r="AP34" s="45">
        <f>SUM(C34:AO34)</f>
        <v>1417450.5782299999</v>
      </c>
    </row>
    <row r="35" s="10" customFormat="1" ht="13.5" customHeight="1"/>
    <row r="36" spans="3:41" s="10" customFormat="1" ht="13.5" customHeight="1">
      <c r="C36" s="17">
        <f>C32+C27+C23+C20+C15+C11</f>
        <v>5.21771745055015</v>
      </c>
      <c r="D36" s="17">
        <f aca="true" t="shared" si="19" ref="D36:AO36">D32+D27+D23+D20+D15+D11</f>
        <v>5.540163448488587</v>
      </c>
      <c r="E36" s="17">
        <f t="shared" si="19"/>
        <v>5.295140759964117</v>
      </c>
      <c r="F36" s="17">
        <f t="shared" si="19"/>
        <v>5.452122247888724</v>
      </c>
      <c r="G36" s="17">
        <f t="shared" si="19"/>
        <v>5.335576198320414</v>
      </c>
      <c r="H36" s="17">
        <f t="shared" si="19"/>
        <v>5.326622816608096</v>
      </c>
      <c r="I36" s="17">
        <f t="shared" si="19"/>
        <v>5.351567771849594</v>
      </c>
      <c r="J36" s="17">
        <f t="shared" si="19"/>
        <v>5.372011922474551</v>
      </c>
      <c r="K36" s="17">
        <f t="shared" si="19"/>
        <v>5.3756178655429245</v>
      </c>
      <c r="L36" s="17">
        <f t="shared" si="19"/>
        <v>5.366165710009111</v>
      </c>
      <c r="M36" s="17">
        <f t="shared" si="19"/>
        <v>5.3479396814671825</v>
      </c>
      <c r="N36" s="17">
        <f t="shared" si="19"/>
        <v>5.3548551205991055</v>
      </c>
      <c r="O36" s="17">
        <f t="shared" si="19"/>
        <v>5.598714032749429</v>
      </c>
      <c r="P36" s="17">
        <f t="shared" si="19"/>
        <v>5.6354269299905395</v>
      </c>
      <c r="Q36" s="17">
        <f t="shared" si="19"/>
        <v>5.342252708374001</v>
      </c>
      <c r="R36" s="17">
        <f t="shared" si="19"/>
        <v>5.37067005838333</v>
      </c>
      <c r="S36" s="17">
        <f t="shared" si="19"/>
        <v>5.637377867556932</v>
      </c>
      <c r="T36" s="17">
        <f t="shared" si="19"/>
        <v>5.192113276927833</v>
      </c>
      <c r="U36" s="17">
        <f t="shared" si="19"/>
        <v>5.038065707859079</v>
      </c>
      <c r="V36" s="17">
        <f t="shared" si="19"/>
        <v>5.607011529933482</v>
      </c>
      <c r="W36" s="17">
        <f t="shared" si="19"/>
        <v>5.14502927607403</v>
      </c>
      <c r="X36" s="17">
        <f t="shared" si="19"/>
        <v>5.0789198865208975</v>
      </c>
      <c r="Y36" s="17">
        <f t="shared" si="19"/>
        <v>5.263206028571429</v>
      </c>
      <c r="Z36" s="17">
        <f t="shared" si="19"/>
        <v>5.286969656317875</v>
      </c>
      <c r="AA36" s="17">
        <f t="shared" si="19"/>
        <v>5.151902304023751</v>
      </c>
      <c r="AB36" s="17">
        <f t="shared" si="19"/>
        <v>5.158939927887856</v>
      </c>
      <c r="AC36" s="17">
        <f t="shared" si="19"/>
        <v>5.193843679110766</v>
      </c>
      <c r="AD36" s="17">
        <f t="shared" si="19"/>
        <v>5.237324945821483</v>
      </c>
      <c r="AE36" s="17">
        <f t="shared" si="19"/>
        <v>5.120256625902166</v>
      </c>
      <c r="AF36" s="17">
        <f t="shared" si="19"/>
        <v>5.044947413882414</v>
      </c>
      <c r="AG36" s="17">
        <f t="shared" si="19"/>
        <v>5.850513301332494</v>
      </c>
      <c r="AH36" s="17">
        <f t="shared" si="19"/>
        <v>5.126261971560339</v>
      </c>
      <c r="AI36" s="17">
        <f t="shared" si="19"/>
        <v>5.070394046485801</v>
      </c>
      <c r="AJ36" s="17">
        <f t="shared" si="19"/>
        <v>5.65308972689205</v>
      </c>
      <c r="AK36" s="17">
        <f t="shared" si="19"/>
        <v>5.1900345037867615</v>
      </c>
      <c r="AL36" s="17">
        <f t="shared" si="19"/>
        <v>5.1093807729007645</v>
      </c>
      <c r="AM36" s="17">
        <f t="shared" si="19"/>
        <v>5.969966699008194</v>
      </c>
      <c r="AN36" s="17">
        <f t="shared" si="19"/>
        <v>5.775008088235295</v>
      </c>
      <c r="AO36" s="17">
        <f t="shared" si="19"/>
        <v>5.766955841059713</v>
      </c>
    </row>
    <row r="37" s="30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</sheetData>
  <sheetProtection/>
  <mergeCells count="13">
    <mergeCell ref="C2:F2"/>
    <mergeCell ref="C1:F1"/>
    <mergeCell ref="A3:B3"/>
    <mergeCell ref="A5:A6"/>
    <mergeCell ref="B5:B6"/>
    <mergeCell ref="A4:B4"/>
    <mergeCell ref="A9:A12"/>
    <mergeCell ref="A13:A16"/>
    <mergeCell ref="A17:A21"/>
    <mergeCell ref="A22:A24"/>
    <mergeCell ref="A29:A33"/>
    <mergeCell ref="A34:B34"/>
    <mergeCell ref="A25:A28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2018-03-01T12:40:08Z</dcterms:modified>
  <cp:category/>
  <cp:version/>
  <cp:contentType/>
  <cp:contentStatus/>
</cp:coreProperties>
</file>